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995" windowWidth="11580" windowHeight="363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  <definedName name="_xlnm.Print_Area" localSheetId="0">'аналіз фінансування'!$A$1:$I$154</definedName>
  </definedNames>
  <calcPr fullCalcOnLoad="1"/>
</workbook>
</file>

<file path=xl/sharedStrings.xml><?xml version="1.0" encoding="utf-8"?>
<sst xmlns="http://schemas.openxmlformats.org/spreadsheetml/2006/main" count="159" uniqueCount="113">
  <si>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</si>
  <si>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</si>
  <si>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</si>
  <si>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</si>
  <si>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</si>
  <si>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</si>
  <si>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</si>
  <si>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</si>
  <si>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</si>
  <si>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</si>
  <si>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</si>
  <si>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</si>
  <si>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</si>
  <si>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</si>
  <si>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</si>
  <si>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</si>
  <si>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</si>
  <si>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</si>
  <si>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</si>
  <si>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</si>
  <si>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</si>
  <si>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</si>
  <si>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</si>
  <si>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</si>
  <si>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</si>
  <si>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</si>
  <si>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</si>
  <si>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Обслуговування боргу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</si>
  <si>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</si>
  <si>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</si>
  <si>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</si>
  <si>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</si>
  <si>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</si>
  <si>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</si>
  <si>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</si>
  <si>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</si>
  <si>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</si>
  <si>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</si>
  <si>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</si>
  <si>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</si>
  <si>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</si>
  <si>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</si>
  <si>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</si>
  <si>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</si>
  <si>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</si>
  <si>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</si>
  <si>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</si>
  <si>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</si>
  <si>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</si>
  <si>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</si>
  <si>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</si>
  <si>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</si>
  <si>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</si>
  <si>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</si>
  <si>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</si>
  <si>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</si>
  <si>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</si>
  <si>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</si>
  <si>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</si>
  <si>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Міськ. прогр. розвитку туризму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</si>
  <si>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</si>
  <si>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</si>
  <si>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Проведення виборів (250203)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</si>
  <si>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</si>
  <si>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</si>
  <si>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</si>
  <si>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</si>
  <si>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</si>
  <si>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</si>
  <si>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</si>
  <si>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</si>
  <si>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</si>
  <si>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</si>
  <si>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Програма забезпечення орендованим житлом в м.Черкаси молодих спеціалістів - випускників вищих навчальних закладів охорони здоров'я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</si>
  <si>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</si>
  <si>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</si>
  <si>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</si>
  <si>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</si>
  <si>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</si>
  <si>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</si>
  <si>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</si>
  <si>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</si>
  <si>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</si>
  <si>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</si>
  <si>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</si>
  <si>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</si>
  <si>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</si>
  <si>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</si>
  <si>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</si>
  <si>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</si>
  <si>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</si>
  <si>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</si>
  <si>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</si>
  <si>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</si>
  <si>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</si>
  <si>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</si>
  <si>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</si>
  <si>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</si>
  <si>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</si>
  <si>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</si>
  <si>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</si>
  <si>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</si>
  <si>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</si>
  <si>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</si>
  <si>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</si>
  <si>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</si>
  <si>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тимчасовий план на січень, тис.грн.</t>
  </si>
  <si>
    <t>тимчасовий план на 1 півріччя, тис.грн.</t>
  </si>
  <si>
    <t>Відсоток виконання тимчасового плану січня</t>
  </si>
  <si>
    <t>Відсоток виконання тимчасового плану на 1 півріччя</t>
  </si>
  <si>
    <t>Відхилення від тимчасового плану січня, тис.грн.</t>
  </si>
  <si>
    <t>Відхилення від тимчасового плану на 1 півряччя, тис.грн.</t>
  </si>
  <si>
    <t>Аналіз використання коштів міського бюджету за 2015 рік станом на 09.01.2015 року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</si>
</sst>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.0"/>
    <numFmt numFmtId="175" formatCode="#,##0.00000"/>
  </numFmts>
  <fonts count="60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b/>
      <sz val="14"/>
      <color indexed="9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4.2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sz val="14.7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38" fillId="7" borderId="1" applyNumberFormat="0" applyAlignment="0" applyProtection="0"/>
    <xf numFmtId="0" fontId="39" fillId="20" borderId="2" applyNumberFormat="0" applyAlignment="0" applyProtection="0"/>
    <xf numFmtId="0" fontId="4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1" borderId="7" applyNumberFormat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2" fillId="0" borderId="0">
      <alignment/>
      <protection/>
    </xf>
    <xf numFmtId="0" fontId="48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4" borderId="0" applyNumberFormat="0" applyBorder="0" applyAlignment="0" applyProtection="0"/>
  </cellStyleXfs>
  <cellXfs count="125">
    <xf numFmtId="0" fontId="0" fillId="0" borderId="0" xfId="0" applyAlignment="1">
      <alignment/>
    </xf>
    <xf numFmtId="173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4" fillId="0" borderId="10" xfId="0" applyNumberFormat="1" applyFont="1" applyFill="1" applyBorder="1" applyAlignment="1">
      <alignment/>
    </xf>
    <xf numFmtId="173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73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73" fontId="4" fillId="0" borderId="15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73" fontId="5" fillId="0" borderId="16" xfId="0" applyNumberFormat="1" applyFont="1" applyFill="1" applyBorder="1" applyAlignment="1">
      <alignment/>
    </xf>
    <xf numFmtId="173" fontId="5" fillId="24" borderId="11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5" fillId="24" borderId="17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73" fontId="3" fillId="0" borderId="10" xfId="0" applyNumberFormat="1" applyFont="1" applyFill="1" applyBorder="1" applyAlignment="1">
      <alignment horizontal="center"/>
    </xf>
    <xf numFmtId="173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73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wrapText="1"/>
    </xf>
    <xf numFmtId="174" fontId="3" fillId="0" borderId="12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4" fillId="24" borderId="13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/>
    </xf>
    <xf numFmtId="174" fontId="4" fillId="24" borderId="11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 horizontal="right"/>
    </xf>
    <xf numFmtId="174" fontId="4" fillId="24" borderId="11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wrapText="1"/>
    </xf>
    <xf numFmtId="174" fontId="5" fillId="0" borderId="12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 wrapText="1"/>
    </xf>
    <xf numFmtId="174" fontId="5" fillId="0" borderId="13" xfId="0" applyNumberFormat="1" applyFont="1" applyFill="1" applyBorder="1" applyAlignment="1">
      <alignment wrapText="1"/>
    </xf>
    <xf numFmtId="174" fontId="4" fillId="0" borderId="13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horizontal="left" wrapText="1"/>
    </xf>
    <xf numFmtId="174" fontId="4" fillId="0" borderId="12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174" fontId="7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horizontal="right"/>
    </xf>
    <xf numFmtId="174" fontId="5" fillId="0" borderId="17" xfId="0" applyNumberFormat="1" applyFont="1" applyFill="1" applyBorder="1" applyAlignment="1">
      <alignment wrapText="1"/>
    </xf>
    <xf numFmtId="174" fontId="4" fillId="0" borderId="17" xfId="0" applyNumberFormat="1" applyFont="1" applyFill="1" applyBorder="1" applyAlignment="1">
      <alignment/>
    </xf>
    <xf numFmtId="174" fontId="4" fillId="0" borderId="14" xfId="0" applyNumberFormat="1" applyFont="1" applyFill="1" applyBorder="1" applyAlignment="1">
      <alignment/>
    </xf>
    <xf numFmtId="174" fontId="5" fillId="24" borderId="17" xfId="0" applyNumberFormat="1" applyFont="1" applyFill="1" applyBorder="1" applyAlignment="1">
      <alignment wrapText="1"/>
    </xf>
    <xf numFmtId="174" fontId="4" fillId="24" borderId="17" xfId="0" applyNumberFormat="1" applyFont="1" applyFill="1" applyBorder="1" applyAlignment="1">
      <alignment/>
    </xf>
    <xf numFmtId="174" fontId="4" fillId="24" borderId="14" xfId="0" applyNumberFormat="1" applyFont="1" applyFill="1" applyBorder="1" applyAlignment="1">
      <alignment/>
    </xf>
    <xf numFmtId="174" fontId="5" fillId="0" borderId="14" xfId="0" applyNumberFormat="1" applyFont="1" applyFill="1" applyBorder="1" applyAlignment="1">
      <alignment wrapText="1"/>
    </xf>
    <xf numFmtId="174" fontId="4" fillId="0" borderId="15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wrapText="1"/>
    </xf>
    <xf numFmtId="174" fontId="3" fillId="0" borderId="15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5" fillId="0" borderId="16" xfId="0" applyNumberFormat="1" applyFont="1" applyFill="1" applyBorder="1" applyAlignment="1">
      <alignment/>
    </xf>
    <xf numFmtId="174" fontId="0" fillId="0" borderId="13" xfId="0" applyNumberFormat="1" applyFont="1" applyFill="1" applyBorder="1" applyAlignment="1">
      <alignment wrapText="1"/>
    </xf>
    <xf numFmtId="174" fontId="0" fillId="0" borderId="11" xfId="0" applyNumberFormat="1" applyFont="1" applyFill="1" applyBorder="1" applyAlignment="1">
      <alignment/>
    </xf>
    <xf numFmtId="174" fontId="4" fillId="0" borderId="17" xfId="0" applyNumberFormat="1" applyFont="1" applyFill="1" applyBorder="1" applyAlignment="1">
      <alignment wrapText="1"/>
    </xf>
    <xf numFmtId="174" fontId="4" fillId="0" borderId="12" xfId="0" applyNumberFormat="1" applyFont="1" applyFill="1" applyBorder="1" applyAlignment="1">
      <alignment wrapText="1"/>
    </xf>
    <xf numFmtId="174" fontId="4" fillId="0" borderId="18" xfId="0" applyNumberFormat="1" applyFont="1" applyFill="1" applyBorder="1" applyAlignment="1">
      <alignment/>
    </xf>
    <xf numFmtId="174" fontId="5" fillId="24" borderId="11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left" wrapText="1"/>
    </xf>
    <xf numFmtId="0" fontId="5" fillId="24" borderId="16" xfId="0" applyFont="1" applyFill="1" applyBorder="1" applyAlignment="1">
      <alignment wrapText="1"/>
    </xf>
    <xf numFmtId="174" fontId="4" fillId="24" borderId="16" xfId="0" applyNumberFormat="1" applyFont="1" applyFill="1" applyBorder="1" applyAlignment="1">
      <alignment/>
    </xf>
    <xf numFmtId="173" fontId="4" fillId="24" borderId="16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173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74" fontId="3" fillId="0" borderId="14" xfId="0" applyNumberFormat="1" applyFont="1" applyFill="1" applyBorder="1" applyAlignment="1">
      <alignment/>
    </xf>
    <xf numFmtId="174" fontId="3" fillId="0" borderId="16" xfId="0" applyNumberFormat="1" applyFont="1" applyFill="1" applyBorder="1" applyAlignment="1">
      <alignment wrapText="1"/>
    </xf>
    <xf numFmtId="174" fontId="3" fillId="0" borderId="14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/>
    </xf>
    <xf numFmtId="0" fontId="0" fillId="17" borderId="0" xfId="0" applyFont="1" applyFill="1" applyAlignment="1">
      <alignment/>
    </xf>
    <xf numFmtId="174" fontId="5" fillId="24" borderId="13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174" fontId="13" fillId="0" borderId="12" xfId="0" applyNumberFormat="1" applyFont="1" applyFill="1" applyBorder="1" applyAlignment="1">
      <alignment/>
    </xf>
    <xf numFmtId="173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74" fontId="13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vertical="center" wrapText="1"/>
    </xf>
    <xf numFmtId="173" fontId="14" fillId="24" borderId="11" xfId="0" applyNumberFormat="1" applyFont="1" applyFill="1" applyBorder="1" applyAlignment="1">
      <alignment/>
    </xf>
    <xf numFmtId="173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74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"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фінансування'!$C$87:$C$91</c:f>
              <c:numCache>
                <c:ptCount val="4"/>
                <c:pt idx="0">
                  <c:v>44206.5</c:v>
                </c:pt>
                <c:pt idx="1">
                  <c:v>37051</c:v>
                </c:pt>
                <c:pt idx="2">
                  <c:v>1968.5</c:v>
                </c:pt>
                <c:pt idx="3">
                  <c:v>5187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фінансування'!$D$87:$D$91</c:f>
              <c:numCache>
                <c:ptCount val="4"/>
                <c:pt idx="0">
                  <c:v>43829.80000000002</c:v>
                </c:pt>
                <c:pt idx="1">
                  <c:v>36989.1</c:v>
                </c:pt>
                <c:pt idx="2">
                  <c:v>1887.8999999999999</c:v>
                </c:pt>
                <c:pt idx="3">
                  <c:v>4952.800000000019</c:v>
                </c:pt>
              </c:numCache>
            </c:numRef>
          </c:val>
          <c:shape val="box"/>
        </c:ser>
        <c:shape val="box"/>
        <c:axId val="54317493"/>
        <c:axId val="19095390"/>
      </c:bar3DChart>
      <c:catAx>
        <c:axId val="543174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9095390"/>
        <c:crosses val="autoZero"/>
        <c:auto val="1"/>
        <c:lblOffset val="100"/>
        <c:tickLblSkip val="1"/>
        <c:noMultiLvlLbl val="0"/>
      </c:catAx>
      <c:valAx>
        <c:axId val="190953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31749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фінансування'!$C$6:$C$12</c:f>
              <c:numCache>
                <c:ptCount val="7"/>
                <c:pt idx="0">
                  <c:v>293564.5</c:v>
                </c:pt>
                <c:pt idx="1">
                  <c:v>234075.4</c:v>
                </c:pt>
                <c:pt idx="2">
                  <c:v>44.6</c:v>
                </c:pt>
                <c:pt idx="3">
                  <c:v>18367.300000000003</c:v>
                </c:pt>
                <c:pt idx="4">
                  <c:v>38277.299999999996</c:v>
                </c:pt>
                <c:pt idx="5">
                  <c:v>253.8</c:v>
                </c:pt>
                <c:pt idx="6">
                  <c:v>2546.1000000000085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фінансування'!$D$6:$D$12</c:f>
              <c:numCache>
                <c:ptCount val="7"/>
                <c:pt idx="0">
                  <c:v>287370.29999999993</c:v>
                </c:pt>
                <c:pt idx="1">
                  <c:v>234067.3999999999</c:v>
                </c:pt>
                <c:pt idx="2">
                  <c:v>40.6</c:v>
                </c:pt>
                <c:pt idx="3">
                  <c:v>18274.499999999996</c:v>
                </c:pt>
                <c:pt idx="4">
                  <c:v>32475.999999999993</c:v>
                </c:pt>
                <c:pt idx="5">
                  <c:v>229.9</c:v>
                </c:pt>
                <c:pt idx="6">
                  <c:v>2281.900000000039</c:v>
                </c:pt>
              </c:numCache>
            </c:numRef>
          </c:val>
          <c:shape val="box"/>
        </c:ser>
        <c:shape val="box"/>
        <c:axId val="37640783"/>
        <c:axId val="3222728"/>
      </c:bar3DChart>
      <c:catAx>
        <c:axId val="37640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22728"/>
        <c:crosses val="autoZero"/>
        <c:auto val="1"/>
        <c:lblOffset val="100"/>
        <c:tickLblSkip val="1"/>
        <c:noMultiLvlLbl val="0"/>
      </c:catAx>
      <c:valAx>
        <c:axId val="32227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64078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95"/>
          <c:y val="0.15625"/>
          <c:w val="0.8405"/>
          <c:h val="0.658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фінансування'!$C$17:$C$23</c:f>
              <c:numCache>
                <c:ptCount val="7"/>
                <c:pt idx="0">
                  <c:v>200433.5</c:v>
                </c:pt>
                <c:pt idx="1">
                  <c:v>155837.9</c:v>
                </c:pt>
                <c:pt idx="2">
                  <c:v>7765.5</c:v>
                </c:pt>
                <c:pt idx="3">
                  <c:v>2876.6</c:v>
                </c:pt>
                <c:pt idx="4">
                  <c:v>19209.899999999994</c:v>
                </c:pt>
                <c:pt idx="5">
                  <c:v>1403.5</c:v>
                </c:pt>
                <c:pt idx="6">
                  <c:v>13340.100000000013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фінансування'!$D$17:$D$23</c:f>
              <c:numCache>
                <c:ptCount val="7"/>
                <c:pt idx="0">
                  <c:v>197676.90000000002</c:v>
                </c:pt>
                <c:pt idx="1">
                  <c:v>155831.69999999998</c:v>
                </c:pt>
                <c:pt idx="2">
                  <c:v>7545.099999999998</c:v>
                </c:pt>
                <c:pt idx="3">
                  <c:v>2876.4999999999995</c:v>
                </c:pt>
                <c:pt idx="4">
                  <c:v>17329.2</c:v>
                </c:pt>
                <c:pt idx="5">
                  <c:v>1383.7999999999997</c:v>
                </c:pt>
                <c:pt idx="6">
                  <c:v>12710.600000000042</c:v>
                </c:pt>
              </c:numCache>
            </c:numRef>
          </c:val>
          <c:shape val="box"/>
        </c:ser>
        <c:shape val="box"/>
        <c:axId val="29004553"/>
        <c:axId val="59714386"/>
      </c:bar3DChart>
      <c:catAx>
        <c:axId val="290045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714386"/>
        <c:crosses val="autoZero"/>
        <c:auto val="1"/>
        <c:lblOffset val="100"/>
        <c:tickLblSkip val="1"/>
        <c:noMultiLvlLbl val="0"/>
      </c:catAx>
      <c:valAx>
        <c:axId val="597143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00455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9"/>
          <c:y val="0.9215"/>
          <c:w val="0.302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5"/>
          <c:w val="0.87025"/>
          <c:h val="0.59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фінансування'!$C$31:$C$37</c:f>
              <c:numCache>
                <c:ptCount val="6"/>
                <c:pt idx="0">
                  <c:v>37002.3</c:v>
                </c:pt>
                <c:pt idx="1">
                  <c:v>28033.8</c:v>
                </c:pt>
                <c:pt idx="2">
                  <c:v>1669.1000000000001</c:v>
                </c:pt>
                <c:pt idx="3">
                  <c:v>436.29999999999995</c:v>
                </c:pt>
                <c:pt idx="4">
                  <c:v>28.200000000000003</c:v>
                </c:pt>
                <c:pt idx="5">
                  <c:v>6834.900000000003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фінансування'!$D$31:$D$37</c:f>
              <c:numCache>
                <c:ptCount val="6"/>
                <c:pt idx="0">
                  <c:v>36729.49999999998</c:v>
                </c:pt>
                <c:pt idx="1">
                  <c:v>28024.700000000008</c:v>
                </c:pt>
                <c:pt idx="2">
                  <c:v>1431.3999999999999</c:v>
                </c:pt>
                <c:pt idx="3">
                  <c:v>434.8</c:v>
                </c:pt>
                <c:pt idx="4">
                  <c:v>28.199999999999996</c:v>
                </c:pt>
                <c:pt idx="5">
                  <c:v>6810.3999999999705</c:v>
                </c:pt>
              </c:numCache>
            </c:numRef>
          </c:val>
          <c:shape val="box"/>
        </c:ser>
        <c:shape val="box"/>
        <c:axId val="558563"/>
        <c:axId val="5027068"/>
      </c:bar3DChart>
      <c:catAx>
        <c:axId val="5585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27068"/>
        <c:crosses val="autoZero"/>
        <c:auto val="1"/>
        <c:lblOffset val="100"/>
        <c:tickLblSkip val="1"/>
        <c:noMultiLvlLbl val="0"/>
      </c:catAx>
      <c:valAx>
        <c:axId val="50270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856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фінансування'!$C$49:$C$54</c:f>
              <c:numCache>
                <c:ptCount val="6"/>
                <c:pt idx="0">
                  <c:v>12105.199999999999</c:v>
                </c:pt>
                <c:pt idx="1">
                  <c:v>7806.900000000001</c:v>
                </c:pt>
                <c:pt idx="2">
                  <c:v>9.7</c:v>
                </c:pt>
                <c:pt idx="3">
                  <c:v>258</c:v>
                </c:pt>
                <c:pt idx="4">
                  <c:v>479.3</c:v>
                </c:pt>
                <c:pt idx="5">
                  <c:v>3551.2999999999984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фінансування'!$D$49:$D$54</c:f>
              <c:numCache>
                <c:ptCount val="6"/>
                <c:pt idx="0">
                  <c:v>11959.800000000001</c:v>
                </c:pt>
                <c:pt idx="1">
                  <c:v>7799.799999999999</c:v>
                </c:pt>
                <c:pt idx="2">
                  <c:v>9.600000000000001</c:v>
                </c:pt>
                <c:pt idx="3">
                  <c:v>233.10000000000008</c:v>
                </c:pt>
                <c:pt idx="4">
                  <c:v>448.6999999999999</c:v>
                </c:pt>
                <c:pt idx="5">
                  <c:v>3468.600000000002</c:v>
                </c:pt>
              </c:numCache>
            </c:numRef>
          </c:val>
          <c:shape val="box"/>
        </c:ser>
        <c:shape val="box"/>
        <c:axId val="45243613"/>
        <c:axId val="4539334"/>
      </c:bar3DChart>
      <c:catAx>
        <c:axId val="452436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39334"/>
        <c:crosses val="autoZero"/>
        <c:auto val="1"/>
        <c:lblOffset val="100"/>
        <c:tickLblSkip val="2"/>
        <c:noMultiLvlLbl val="0"/>
      </c:catAx>
      <c:valAx>
        <c:axId val="45393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24361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фінансування'!$C$56:$C$61</c:f>
              <c:numCache>
                <c:ptCount val="6"/>
                <c:pt idx="0">
                  <c:v>3140</c:v>
                </c:pt>
                <c:pt idx="1">
                  <c:v>1818.8</c:v>
                </c:pt>
                <c:pt idx="2">
                  <c:v>181.4</c:v>
                </c:pt>
                <c:pt idx="3">
                  <c:v>265.19999999999993</c:v>
                </c:pt>
                <c:pt idx="4">
                  <c:v>728.3000000000001</c:v>
                </c:pt>
                <c:pt idx="5">
                  <c:v>146.29999999999993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фінансування'!$D$56:$D$61</c:f>
              <c:numCache>
                <c:ptCount val="6"/>
                <c:pt idx="0">
                  <c:v>3119.1</c:v>
                </c:pt>
                <c:pt idx="1">
                  <c:v>1806.8</c:v>
                </c:pt>
                <c:pt idx="2">
                  <c:v>181.4</c:v>
                </c:pt>
                <c:pt idx="3">
                  <c:v>263.20000000000005</c:v>
                </c:pt>
                <c:pt idx="4">
                  <c:v>728.3000000000001</c:v>
                </c:pt>
                <c:pt idx="5">
                  <c:v>139.39999999999984</c:v>
                </c:pt>
              </c:numCache>
            </c:numRef>
          </c:val>
          <c:shape val="box"/>
        </c:ser>
        <c:shape val="box"/>
        <c:axId val="40854007"/>
        <c:axId val="32141744"/>
      </c:bar3DChart>
      <c:catAx>
        <c:axId val="408540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141744"/>
        <c:crosses val="autoZero"/>
        <c:auto val="1"/>
        <c:lblOffset val="100"/>
        <c:tickLblSkip val="1"/>
        <c:noMultiLvlLbl val="0"/>
      </c:catAx>
      <c:valAx>
        <c:axId val="321417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85400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3"/>
          <c:y val="0.920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фінансування'!$C$92</c:f>
              <c:numCache>
                <c:ptCount val="1"/>
                <c:pt idx="0">
                  <c:v>42692.4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фінансування'!$D$92</c:f>
              <c:numCache>
                <c:ptCount val="1"/>
                <c:pt idx="0">
                  <c:v>38028.5</c:v>
                </c:pt>
              </c:numCache>
            </c:numRef>
          </c:val>
          <c:shape val="box"/>
        </c:ser>
        <c:shape val="box"/>
        <c:axId val="20840241"/>
        <c:axId val="53344442"/>
      </c:bar3DChart>
      <c:catAx>
        <c:axId val="208402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3344442"/>
        <c:crosses val="autoZero"/>
        <c:auto val="1"/>
        <c:lblOffset val="100"/>
        <c:tickLblSkip val="1"/>
        <c:noMultiLvlLbl val="0"/>
      </c:catAx>
      <c:valAx>
        <c:axId val="533444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84024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фінансування'!$C$17,'аналіз фінансування'!$C$31,'аналіз фінансування'!$C$49,'аналіз фінансування'!$C$56,'аналіз фінансування'!$C$87,'аналіз фінансування'!$C$92)</c:f>
              <c:numCache>
                <c:ptCount val="7"/>
                <c:pt idx="0">
                  <c:v>293564.5</c:v>
                </c:pt>
                <c:pt idx="1">
                  <c:v>200433.5</c:v>
                </c:pt>
                <c:pt idx="2">
                  <c:v>37002.3</c:v>
                </c:pt>
                <c:pt idx="3">
                  <c:v>12105.199999999999</c:v>
                </c:pt>
                <c:pt idx="4">
                  <c:v>3140</c:v>
                </c:pt>
                <c:pt idx="5">
                  <c:v>44206.5</c:v>
                </c:pt>
                <c:pt idx="6">
                  <c:v>42692.4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фінансування'!$D$17,'аналіз фінансування'!$D$31,'аналіз фінансування'!$D$49,'аналіз фінансування'!$D$56,'аналіз фінансування'!$D$87,'аналіз фінансування'!$D$92)</c:f>
              <c:numCache>
                <c:ptCount val="7"/>
                <c:pt idx="0">
                  <c:v>287370.29999999993</c:v>
                </c:pt>
                <c:pt idx="1">
                  <c:v>197676.90000000002</c:v>
                </c:pt>
                <c:pt idx="2">
                  <c:v>36729.49999999998</c:v>
                </c:pt>
                <c:pt idx="3">
                  <c:v>11959.800000000001</c:v>
                </c:pt>
                <c:pt idx="4">
                  <c:v>3119.1</c:v>
                </c:pt>
                <c:pt idx="5">
                  <c:v>43829.80000000002</c:v>
                </c:pt>
                <c:pt idx="6">
                  <c:v>38028.5</c:v>
                </c:pt>
              </c:numCache>
            </c:numRef>
          </c:val>
          <c:shape val="box"/>
        </c:ser>
        <c:shape val="box"/>
        <c:axId val="10337931"/>
        <c:axId val="25932516"/>
      </c:bar3DChart>
      <c:catAx>
        <c:axId val="103379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932516"/>
        <c:crosses val="autoZero"/>
        <c:auto val="1"/>
        <c:lblOffset val="100"/>
        <c:tickLblSkip val="1"/>
        <c:noMultiLvlLbl val="0"/>
      </c:catAx>
      <c:valAx>
        <c:axId val="259325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33793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фінансування'!$A$138:$A$143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фінансування'!$C$138:$C$143</c:f>
              <c:numCache>
                <c:ptCount val="6"/>
                <c:pt idx="0">
                  <c:v>470879.7</c:v>
                </c:pt>
                <c:pt idx="1">
                  <c:v>63179.999999999985</c:v>
                </c:pt>
                <c:pt idx="2">
                  <c:v>21753.200000000004</c:v>
                </c:pt>
                <c:pt idx="3">
                  <c:v>8373.6</c:v>
                </c:pt>
                <c:pt idx="4">
                  <c:v>7890.8</c:v>
                </c:pt>
                <c:pt idx="5">
                  <c:v>91595.39999999995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фінансування'!$A$138:$A$143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фінансування'!$D$138:$D$143</c:f>
              <c:numCache>
                <c:ptCount val="6"/>
                <c:pt idx="0">
                  <c:v>470763.89999999985</c:v>
                </c:pt>
                <c:pt idx="1">
                  <c:v>54670.99999999999</c:v>
                </c:pt>
                <c:pt idx="2">
                  <c:v>21627.499999999996</c:v>
                </c:pt>
                <c:pt idx="3">
                  <c:v>7652.800000000001</c:v>
                </c:pt>
                <c:pt idx="4">
                  <c:v>7666.299999999998</c:v>
                </c:pt>
                <c:pt idx="5">
                  <c:v>84360.70000000022</c:v>
                </c:pt>
              </c:numCache>
            </c:numRef>
          </c:val>
          <c:shape val="box"/>
        </c:ser>
        <c:shape val="box"/>
        <c:axId val="32066053"/>
        <c:axId val="20159022"/>
      </c:bar3DChart>
      <c:catAx>
        <c:axId val="320660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159022"/>
        <c:crosses val="autoZero"/>
        <c:auto val="1"/>
        <c:lblOffset val="100"/>
        <c:tickLblSkip val="1"/>
        <c:noMultiLvlLbl val="0"/>
      </c:catAx>
      <c:valAx>
        <c:axId val="201590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06605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14</xdr:col>
      <xdr:colOff>514350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17145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15</xdr:col>
      <xdr:colOff>104775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034415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15</xdr:col>
      <xdr:colOff>9525</xdr:colOff>
      <xdr:row>33</xdr:row>
      <xdr:rowOff>0</xdr:rowOff>
    </xdr:to>
    <xdr:graphicFrame>
      <xdr:nvGraphicFramePr>
        <xdr:cNvPr id="1" name="Диаграмма 1"/>
        <xdr:cNvGraphicFramePr/>
      </xdr:nvGraphicFramePr>
      <xdr:xfrm>
        <a:off x="66675" y="85725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3"/>
  <sheetViews>
    <sheetView tabSelected="1" view="pageBreakPreview" zoomScale="80" zoomScaleNormal="75" zoomScaleSheetLayoutView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" sqref="A2"/>
    </sheetView>
  </sheetViews>
  <sheetFormatPr defaultColWidth="9.00390625" defaultRowHeight="12.75"/>
  <cols>
    <col min="1" max="1" width="66.875" style="36" customWidth="1"/>
    <col min="2" max="2" width="19.00390625" style="36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1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18" t="s">
        <v>112</v>
      </c>
      <c r="B1" s="118"/>
      <c r="C1" s="118"/>
      <c r="D1" s="118"/>
      <c r="E1" s="118"/>
      <c r="F1" s="118"/>
      <c r="G1" s="118"/>
      <c r="H1" s="118"/>
      <c r="I1" s="118"/>
    </row>
    <row r="2" spans="1:8" ht="9.75" customHeight="1" thickBot="1">
      <c r="A2" s="27"/>
      <c r="B2" s="27"/>
      <c r="C2" s="10"/>
      <c r="D2" s="10"/>
      <c r="E2" s="10"/>
      <c r="F2" s="10"/>
      <c r="G2" s="10"/>
      <c r="H2" s="10"/>
    </row>
    <row r="3" spans="1:9" ht="29.25" customHeight="1">
      <c r="A3" s="122" t="s">
        <v>50</v>
      </c>
      <c r="B3" s="119" t="s">
        <v>106</v>
      </c>
      <c r="C3" s="119" t="s">
        <v>107</v>
      </c>
      <c r="D3" s="119" t="s">
        <v>29</v>
      </c>
      <c r="E3" s="119" t="s">
        <v>28</v>
      </c>
      <c r="F3" s="119" t="s">
        <v>108</v>
      </c>
      <c r="G3" s="119" t="s">
        <v>109</v>
      </c>
      <c r="H3" s="119" t="s">
        <v>110</v>
      </c>
      <c r="I3" s="119" t="s">
        <v>111</v>
      </c>
    </row>
    <row r="4" spans="1:9" ht="24.75" customHeight="1">
      <c r="A4" s="123"/>
      <c r="B4" s="120"/>
      <c r="C4" s="120"/>
      <c r="D4" s="120"/>
      <c r="E4" s="120"/>
      <c r="F4" s="120"/>
      <c r="G4" s="120"/>
      <c r="H4" s="120"/>
      <c r="I4" s="120"/>
    </row>
    <row r="5" spans="1:9" ht="39" customHeight="1" thickBot="1">
      <c r="A5" s="124"/>
      <c r="B5" s="121"/>
      <c r="C5" s="121"/>
      <c r="D5" s="121"/>
      <c r="E5" s="121"/>
      <c r="F5" s="121"/>
      <c r="G5" s="121"/>
      <c r="H5" s="121"/>
      <c r="I5" s="121"/>
    </row>
    <row r="6" spans="1:9" ht="18.75" thickBot="1">
      <c r="A6" s="28" t="s">
        <v>34</v>
      </c>
      <c r="B6" s="52">
        <v>24434</v>
      </c>
      <c r="C6" s="53">
        <v>146604.2</v>
      </c>
      <c r="D6" s="54"/>
      <c r="E6" s="3" t="e">
        <f>D6/D137*100</f>
        <v>#DIV/0!</v>
      </c>
      <c r="F6" s="3">
        <f>D6/B6*100</f>
        <v>0</v>
      </c>
      <c r="G6" s="3">
        <f aca="true" t="shared" si="0" ref="G6:G41">D6/C6*100</f>
        <v>0</v>
      </c>
      <c r="H6" s="3">
        <f>B6-D6</f>
        <v>24434</v>
      </c>
      <c r="I6" s="3">
        <f aca="true" t="shared" si="1" ref="I6:I41">C6-D6</f>
        <v>146604.2</v>
      </c>
    </row>
    <row r="7" spans="1:9" ht="18">
      <c r="A7" s="29" t="s">
        <v>3</v>
      </c>
      <c r="B7" s="49">
        <v>20115.1</v>
      </c>
      <c r="C7" s="50">
        <v>120690.6</v>
      </c>
      <c r="D7" s="51"/>
      <c r="E7" s="1" t="e">
        <f>D7/D6*100</f>
        <v>#DIV/0!</v>
      </c>
      <c r="F7" s="1">
        <f>D7/B7*100</f>
        <v>0</v>
      </c>
      <c r="G7" s="1">
        <f t="shared" si="0"/>
        <v>0</v>
      </c>
      <c r="H7" s="1">
        <f>B7-D7</f>
        <v>20115.1</v>
      </c>
      <c r="I7" s="1">
        <f t="shared" si="1"/>
        <v>120690.6</v>
      </c>
    </row>
    <row r="8" spans="1:9" ht="18">
      <c r="A8" s="29" t="s">
        <v>2</v>
      </c>
      <c r="B8" s="49">
        <v>0</v>
      </c>
      <c r="C8" s="50">
        <v>6.2</v>
      </c>
      <c r="D8" s="51"/>
      <c r="E8" s="12" t="e">
        <f>D8/D6*100</f>
        <v>#DIV/0!</v>
      </c>
      <c r="F8" s="1" t="e">
        <f>D8/B8*100</f>
        <v>#DIV/0!</v>
      </c>
      <c r="G8" s="1">
        <f t="shared" si="0"/>
        <v>0</v>
      </c>
      <c r="H8" s="1">
        <f aca="true" t="shared" si="2" ref="H8:H41">B8-D8</f>
        <v>0</v>
      </c>
      <c r="I8" s="1">
        <f t="shared" si="1"/>
        <v>6.2</v>
      </c>
    </row>
    <row r="9" spans="1:9" ht="18">
      <c r="A9" s="29" t="s">
        <v>1</v>
      </c>
      <c r="B9" s="49">
        <v>1533.1</v>
      </c>
      <c r="C9" s="50">
        <v>10417.9</v>
      </c>
      <c r="D9" s="55"/>
      <c r="E9" s="1" t="e">
        <f>D9/D6*100</f>
        <v>#DIV/0!</v>
      </c>
      <c r="F9" s="1">
        <f aca="true" t="shared" si="3" ref="F9:F39">D9/B9*100</f>
        <v>0</v>
      </c>
      <c r="G9" s="1">
        <f t="shared" si="0"/>
        <v>0</v>
      </c>
      <c r="H9" s="1">
        <f t="shared" si="2"/>
        <v>1533.1</v>
      </c>
      <c r="I9" s="1">
        <f t="shared" si="1"/>
        <v>10417.9</v>
      </c>
    </row>
    <row r="10" spans="1:9" ht="18">
      <c r="A10" s="29" t="s">
        <v>0</v>
      </c>
      <c r="B10" s="49">
        <v>2731.4</v>
      </c>
      <c r="C10" s="50">
        <v>14766.4</v>
      </c>
      <c r="D10" s="56"/>
      <c r="E10" s="1" t="e">
        <f>D10/D6*100</f>
        <v>#DIV/0!</v>
      </c>
      <c r="F10" s="1">
        <f t="shared" si="3"/>
        <v>0</v>
      </c>
      <c r="G10" s="1">
        <f t="shared" si="0"/>
        <v>0</v>
      </c>
      <c r="H10" s="1">
        <f t="shared" si="2"/>
        <v>2731.4</v>
      </c>
      <c r="I10" s="1">
        <f t="shared" si="1"/>
        <v>14766.4</v>
      </c>
    </row>
    <row r="11" spans="1:9" ht="18">
      <c r="A11" s="29" t="s">
        <v>15</v>
      </c>
      <c r="B11" s="49">
        <v>4</v>
      </c>
      <c r="C11" s="50">
        <v>230.6</v>
      </c>
      <c r="D11" s="51"/>
      <c r="E11" s="1" t="e">
        <f>D11/D6*100</f>
        <v>#DIV/0!</v>
      </c>
      <c r="F11" s="1">
        <f t="shared" si="3"/>
        <v>0</v>
      </c>
      <c r="G11" s="1">
        <f t="shared" si="0"/>
        <v>0</v>
      </c>
      <c r="H11" s="1">
        <f t="shared" si="2"/>
        <v>4</v>
      </c>
      <c r="I11" s="1">
        <f t="shared" si="1"/>
        <v>230.6</v>
      </c>
    </row>
    <row r="12" spans="1:9" ht="18.75" thickBot="1">
      <c r="A12" s="29" t="s">
        <v>35</v>
      </c>
      <c r="B12" s="50">
        <f>B6-B7-B8-B9-B10-B11</f>
        <v>50.400000000001455</v>
      </c>
      <c r="C12" s="50">
        <f>C6-C7-C8-C9-C10-C11</f>
        <v>492.5000000000058</v>
      </c>
      <c r="D12" s="50">
        <f>D6-D7-D8-D9-D10-D11</f>
        <v>0</v>
      </c>
      <c r="E12" s="1" t="e">
        <f>D12/D6*100</f>
        <v>#DIV/0!</v>
      </c>
      <c r="F12" s="1">
        <f t="shared" si="3"/>
        <v>0</v>
      </c>
      <c r="G12" s="1">
        <f t="shared" si="0"/>
        <v>0</v>
      </c>
      <c r="H12" s="1">
        <f t="shared" si="2"/>
        <v>50.400000000001455</v>
      </c>
      <c r="I12" s="1">
        <f t="shared" si="1"/>
        <v>492.5000000000058</v>
      </c>
    </row>
    <row r="13" spans="1:9" s="44" customFormat="1" ht="18.75" customHeight="1" hidden="1">
      <c r="A13" s="110" t="s">
        <v>85</v>
      </c>
      <c r="B13" s="108"/>
      <c r="C13" s="108"/>
      <c r="D13" s="108"/>
      <c r="E13" s="109"/>
      <c r="F13" s="109" t="e">
        <f>D13/B13*100</f>
        <v>#DIV/0!</v>
      </c>
      <c r="G13" s="109" t="e">
        <f>D13/C13*100</f>
        <v>#DIV/0!</v>
      </c>
      <c r="H13" s="109">
        <f>B13-D13</f>
        <v>0</v>
      </c>
      <c r="I13" s="109">
        <f>C13-D13</f>
        <v>0</v>
      </c>
    </row>
    <row r="14" spans="1:9" s="44" customFormat="1" ht="18.75" customHeight="1" hidden="1">
      <c r="A14" s="110" t="s">
        <v>82</v>
      </c>
      <c r="B14" s="108"/>
      <c r="C14" s="108"/>
      <c r="D14" s="108"/>
      <c r="E14" s="109"/>
      <c r="F14" s="109" t="e">
        <f>D14/B14*100</f>
        <v>#DIV/0!</v>
      </c>
      <c r="G14" s="109" t="e">
        <f>D14/C14*100</f>
        <v>#DIV/0!</v>
      </c>
      <c r="H14" s="109">
        <f>B14-D14</f>
        <v>0</v>
      </c>
      <c r="I14" s="109">
        <f>C14-D14</f>
        <v>0</v>
      </c>
    </row>
    <row r="15" spans="1:9" s="44" customFormat="1" ht="19.5" hidden="1" thickBot="1">
      <c r="A15" s="110" t="s">
        <v>83</v>
      </c>
      <c r="B15" s="108"/>
      <c r="C15" s="108"/>
      <c r="D15" s="108"/>
      <c r="E15" s="109"/>
      <c r="F15" s="109" t="e">
        <f>D15/B15*100</f>
        <v>#DIV/0!</v>
      </c>
      <c r="G15" s="109" t="e">
        <f>D15/C15*100</f>
        <v>#DIV/0!</v>
      </c>
      <c r="H15" s="109">
        <f>B15-D15</f>
        <v>0</v>
      </c>
      <c r="I15" s="109">
        <f>C15-D15</f>
        <v>0</v>
      </c>
    </row>
    <row r="16" spans="1:9" s="44" customFormat="1" ht="19.5" hidden="1" thickBot="1">
      <c r="A16" s="110" t="s">
        <v>84</v>
      </c>
      <c r="B16" s="108"/>
      <c r="C16" s="108"/>
      <c r="D16" s="108"/>
      <c r="E16" s="109"/>
      <c r="F16" s="109" t="e">
        <f>D16/B16*100</f>
        <v>#DIV/0!</v>
      </c>
      <c r="G16" s="109" t="e">
        <f>D16/C16*100</f>
        <v>#DIV/0!</v>
      </c>
      <c r="H16" s="109">
        <f>B16-D16</f>
        <v>0</v>
      </c>
      <c r="I16" s="109">
        <f>C16-D16</f>
        <v>0</v>
      </c>
    </row>
    <row r="17" spans="1:9" ht="18.75" thickBot="1">
      <c r="A17" s="28" t="s">
        <v>23</v>
      </c>
      <c r="B17" s="52">
        <v>16702.8</v>
      </c>
      <c r="C17" s="53">
        <v>100216.8</v>
      </c>
      <c r="D17" s="54"/>
      <c r="E17" s="3" t="e">
        <f>D17/D137*100</f>
        <v>#DIV/0!</v>
      </c>
      <c r="F17" s="3">
        <f>D17/B17*100</f>
        <v>0</v>
      </c>
      <c r="G17" s="3">
        <f t="shared" si="0"/>
        <v>0</v>
      </c>
      <c r="H17" s="3">
        <f>B17-D17</f>
        <v>16702.8</v>
      </c>
      <c r="I17" s="3">
        <f t="shared" si="1"/>
        <v>100216.8</v>
      </c>
    </row>
    <row r="18" spans="1:9" ht="18">
      <c r="A18" s="29" t="s">
        <v>5</v>
      </c>
      <c r="B18" s="49">
        <v>13483</v>
      </c>
      <c r="C18" s="50">
        <v>81463.5</v>
      </c>
      <c r="D18" s="51"/>
      <c r="E18" s="1" t="e">
        <f>D18/D17*100</f>
        <v>#DIV/0!</v>
      </c>
      <c r="F18" s="1">
        <f t="shared" si="3"/>
        <v>0</v>
      </c>
      <c r="G18" s="1">
        <f t="shared" si="0"/>
        <v>0</v>
      </c>
      <c r="H18" s="1">
        <f t="shared" si="2"/>
        <v>13483</v>
      </c>
      <c r="I18" s="1">
        <f t="shared" si="1"/>
        <v>81463.5</v>
      </c>
    </row>
    <row r="19" spans="1:9" ht="18">
      <c r="A19" s="29" t="s">
        <v>2</v>
      </c>
      <c r="B19" s="49">
        <v>450</v>
      </c>
      <c r="C19" s="50">
        <v>2601.5</v>
      </c>
      <c r="D19" s="51"/>
      <c r="E19" s="1" t="e">
        <f>D19/D17*100</f>
        <v>#DIV/0!</v>
      </c>
      <c r="F19" s="1">
        <f t="shared" si="3"/>
        <v>0</v>
      </c>
      <c r="G19" s="1">
        <f t="shared" si="0"/>
        <v>0</v>
      </c>
      <c r="H19" s="1">
        <f t="shared" si="2"/>
        <v>450</v>
      </c>
      <c r="I19" s="1">
        <f t="shared" si="1"/>
        <v>2601.5</v>
      </c>
    </row>
    <row r="20" spans="1:9" ht="18">
      <c r="A20" s="29" t="s">
        <v>1</v>
      </c>
      <c r="B20" s="49">
        <v>203.5</v>
      </c>
      <c r="C20" s="50">
        <v>1299.6</v>
      </c>
      <c r="D20" s="51"/>
      <c r="E20" s="1" t="e">
        <f>D20/D17*100</f>
        <v>#DIV/0!</v>
      </c>
      <c r="F20" s="1">
        <f t="shared" si="3"/>
        <v>0</v>
      </c>
      <c r="G20" s="1">
        <f t="shared" si="0"/>
        <v>0</v>
      </c>
      <c r="H20" s="1">
        <f t="shared" si="2"/>
        <v>203.5</v>
      </c>
      <c r="I20" s="1">
        <f t="shared" si="1"/>
        <v>1299.6</v>
      </c>
    </row>
    <row r="21" spans="1:9" ht="18">
      <c r="A21" s="29" t="s">
        <v>0</v>
      </c>
      <c r="B21" s="49">
        <v>1472.9</v>
      </c>
      <c r="C21" s="50">
        <v>9124.4</v>
      </c>
      <c r="D21" s="51"/>
      <c r="E21" s="1" t="e">
        <f>D21/D17*100</f>
        <v>#DIV/0!</v>
      </c>
      <c r="F21" s="1">
        <f t="shared" si="3"/>
        <v>0</v>
      </c>
      <c r="G21" s="1">
        <f t="shared" si="0"/>
        <v>0</v>
      </c>
      <c r="H21" s="1">
        <f t="shared" si="2"/>
        <v>1472.9</v>
      </c>
      <c r="I21" s="1">
        <f t="shared" si="1"/>
        <v>9124.4</v>
      </c>
    </row>
    <row r="22" spans="1:9" ht="18">
      <c r="A22" s="29" t="s">
        <v>15</v>
      </c>
      <c r="B22" s="49">
        <v>115.3</v>
      </c>
      <c r="C22" s="50">
        <v>690.8</v>
      </c>
      <c r="D22" s="51"/>
      <c r="E22" s="1" t="e">
        <f>D22/D17*100</f>
        <v>#DIV/0!</v>
      </c>
      <c r="F22" s="1">
        <f t="shared" si="3"/>
        <v>0</v>
      </c>
      <c r="G22" s="1">
        <f t="shared" si="0"/>
        <v>0</v>
      </c>
      <c r="H22" s="1">
        <f t="shared" si="2"/>
        <v>115.3</v>
      </c>
      <c r="I22" s="1">
        <f t="shared" si="1"/>
        <v>690.8</v>
      </c>
    </row>
    <row r="23" spans="1:9" ht="18.75" thickBot="1">
      <c r="A23" s="29" t="s">
        <v>35</v>
      </c>
      <c r="B23" s="50">
        <f>B17-B18-B19-B20-B21-B22</f>
        <v>978.0999999999992</v>
      </c>
      <c r="C23" s="50">
        <f>C17-C18-C19-C20-C21-C22</f>
        <v>5037.000000000003</v>
      </c>
      <c r="D23" s="50">
        <f>D17-D18-D19-D20-D21-D22</f>
        <v>0</v>
      </c>
      <c r="E23" s="1" t="e">
        <f>D23/D17*100</f>
        <v>#DIV/0!</v>
      </c>
      <c r="F23" s="1">
        <f t="shared" si="3"/>
        <v>0</v>
      </c>
      <c r="G23" s="1">
        <f t="shared" si="0"/>
        <v>0</v>
      </c>
      <c r="H23" s="1">
        <f t="shared" si="2"/>
        <v>978.0999999999992</v>
      </c>
      <c r="I23" s="1">
        <f t="shared" si="1"/>
        <v>5037.000000000003</v>
      </c>
    </row>
    <row r="24" spans="1:9" ht="57" hidden="1" thickBot="1">
      <c r="A24" s="110" t="s">
        <v>93</v>
      </c>
      <c r="B24" s="50"/>
      <c r="C24" s="50"/>
      <c r="D24" s="50"/>
      <c r="E24" s="1"/>
      <c r="F24" s="1" t="e">
        <f t="shared" si="3"/>
        <v>#DIV/0!</v>
      </c>
      <c r="G24" s="1" t="e">
        <f t="shared" si="0"/>
        <v>#DIV/0!</v>
      </c>
      <c r="H24" s="1">
        <f t="shared" si="2"/>
        <v>0</v>
      </c>
      <c r="I24" s="1">
        <f t="shared" si="1"/>
        <v>0</v>
      </c>
    </row>
    <row r="25" spans="1:9" ht="36.75" customHeight="1" hidden="1">
      <c r="A25" s="110" t="s">
        <v>94</v>
      </c>
      <c r="B25" s="50"/>
      <c r="C25" s="50"/>
      <c r="D25" s="50"/>
      <c r="E25" s="1"/>
      <c r="F25" s="1" t="e">
        <f t="shared" si="3"/>
        <v>#DIV/0!</v>
      </c>
      <c r="G25" s="1" t="e">
        <f t="shared" si="0"/>
        <v>#DIV/0!</v>
      </c>
      <c r="H25" s="1">
        <f t="shared" si="2"/>
        <v>0</v>
      </c>
      <c r="I25" s="1">
        <f t="shared" si="1"/>
        <v>0</v>
      </c>
    </row>
    <row r="26" spans="1:9" ht="19.5" hidden="1" thickBot="1">
      <c r="A26" s="110" t="s">
        <v>95</v>
      </c>
      <c r="B26" s="50"/>
      <c r="C26" s="50"/>
      <c r="D26" s="50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9.75" customHeight="1" hidden="1">
      <c r="A27" s="110" t="s">
        <v>96</v>
      </c>
      <c r="B27" s="50"/>
      <c r="C27" s="50"/>
      <c r="D27" s="50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37.5" customHeight="1" hidden="1">
      <c r="A28" s="110" t="s">
        <v>97</v>
      </c>
      <c r="B28" s="50"/>
      <c r="C28" s="50"/>
      <c r="D28" s="50"/>
      <c r="E28" s="1"/>
      <c r="F28" s="1" t="e">
        <f>D28/B28*100</f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6" customHeight="1" hidden="1">
      <c r="A29" s="110" t="s">
        <v>98</v>
      </c>
      <c r="B29" s="50"/>
      <c r="C29" s="50"/>
      <c r="D29" s="50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19.5" hidden="1" thickBot="1">
      <c r="A30" s="110" t="s">
        <v>99</v>
      </c>
      <c r="B30" s="50"/>
      <c r="C30" s="50"/>
      <c r="D30" s="50"/>
      <c r="E30" s="1"/>
      <c r="F30" s="1" t="e">
        <f t="shared" si="3"/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18.75" thickBot="1">
      <c r="A31" s="28" t="s">
        <v>18</v>
      </c>
      <c r="B31" s="52">
        <v>3083.5</v>
      </c>
      <c r="C31" s="53">
        <v>18501.1</v>
      </c>
      <c r="D31" s="57"/>
      <c r="E31" s="3" t="e">
        <f>D31/D137*100</f>
        <v>#DIV/0!</v>
      </c>
      <c r="F31" s="3">
        <f>D31/B31*100</f>
        <v>0</v>
      </c>
      <c r="G31" s="3">
        <f t="shared" si="0"/>
        <v>0</v>
      </c>
      <c r="H31" s="3">
        <f t="shared" si="2"/>
        <v>3083.5</v>
      </c>
      <c r="I31" s="3">
        <f t="shared" si="1"/>
        <v>18501.1</v>
      </c>
    </row>
    <row r="32" spans="1:9" ht="18">
      <c r="A32" s="29" t="s">
        <v>3</v>
      </c>
      <c r="B32" s="49">
        <v>2301.1</v>
      </c>
      <c r="C32" s="50">
        <v>13995.2</v>
      </c>
      <c r="D32" s="51"/>
      <c r="E32" s="1" t="e">
        <f>D32/D31*100</f>
        <v>#DIV/0!</v>
      </c>
      <c r="F32" s="1">
        <f t="shared" si="3"/>
        <v>0</v>
      </c>
      <c r="G32" s="1">
        <f t="shared" si="0"/>
        <v>0</v>
      </c>
      <c r="H32" s="1">
        <f t="shared" si="2"/>
        <v>2301.1</v>
      </c>
      <c r="I32" s="1">
        <f t="shared" si="1"/>
        <v>13995.2</v>
      </c>
    </row>
    <row r="33" spans="1:9" ht="18" hidden="1">
      <c r="A33" s="29" t="s">
        <v>1</v>
      </c>
      <c r="B33" s="49"/>
      <c r="C33" s="50"/>
      <c r="D33" s="51"/>
      <c r="E33" s="1" t="e">
        <f>D33/D31*100</f>
        <v>#DIV/0!</v>
      </c>
      <c r="F33" s="1" t="e">
        <f t="shared" si="3"/>
        <v>#DIV/0!</v>
      </c>
      <c r="G33" s="1" t="e">
        <f t="shared" si="0"/>
        <v>#DIV/0!</v>
      </c>
      <c r="H33" s="1">
        <f t="shared" si="2"/>
        <v>0</v>
      </c>
      <c r="I33" s="1">
        <f t="shared" si="1"/>
        <v>0</v>
      </c>
    </row>
    <row r="34" spans="1:9" ht="18">
      <c r="A34" s="29" t="s">
        <v>0</v>
      </c>
      <c r="B34" s="49">
        <v>204.9</v>
      </c>
      <c r="C34" s="50">
        <v>1028.8</v>
      </c>
      <c r="D34" s="51"/>
      <c r="E34" s="1" t="e">
        <f>D34/D31*100</f>
        <v>#DIV/0!</v>
      </c>
      <c r="F34" s="1">
        <f t="shared" si="3"/>
        <v>0</v>
      </c>
      <c r="G34" s="1">
        <f t="shared" si="0"/>
        <v>0</v>
      </c>
      <c r="H34" s="1">
        <f t="shared" si="2"/>
        <v>204.9</v>
      </c>
      <c r="I34" s="1">
        <f t="shared" si="1"/>
        <v>1028.8</v>
      </c>
    </row>
    <row r="35" spans="1:9" s="44" customFormat="1" ht="18.75">
      <c r="A35" s="23" t="s">
        <v>7</v>
      </c>
      <c r="B35" s="58">
        <v>36.4</v>
      </c>
      <c r="C35" s="59">
        <v>218.1</v>
      </c>
      <c r="D35" s="60"/>
      <c r="E35" s="19" t="e">
        <f>D35/D31*100</f>
        <v>#DIV/0!</v>
      </c>
      <c r="F35" s="19">
        <f t="shared" si="3"/>
        <v>0</v>
      </c>
      <c r="G35" s="19">
        <f t="shared" si="0"/>
        <v>0</v>
      </c>
      <c r="H35" s="19">
        <f t="shared" si="2"/>
        <v>36.4</v>
      </c>
      <c r="I35" s="19">
        <f t="shared" si="1"/>
        <v>218.1</v>
      </c>
    </row>
    <row r="36" spans="1:9" ht="18">
      <c r="A36" s="29" t="s">
        <v>15</v>
      </c>
      <c r="B36" s="49">
        <v>3.4</v>
      </c>
      <c r="C36" s="50">
        <v>17</v>
      </c>
      <c r="D36" s="50"/>
      <c r="E36" s="1" t="e">
        <f>D36/D31*100</f>
        <v>#DIV/0!</v>
      </c>
      <c r="F36" s="1">
        <f t="shared" si="3"/>
        <v>0</v>
      </c>
      <c r="G36" s="1">
        <f t="shared" si="0"/>
        <v>0</v>
      </c>
      <c r="H36" s="1">
        <f t="shared" si="2"/>
        <v>3.4</v>
      </c>
      <c r="I36" s="1">
        <f t="shared" si="1"/>
        <v>17</v>
      </c>
    </row>
    <row r="37" spans="1:9" ht="18.75" thickBot="1">
      <c r="A37" s="29" t="s">
        <v>35</v>
      </c>
      <c r="B37" s="49">
        <f>B31-B32-B34-B35-B33-B36</f>
        <v>537.7000000000002</v>
      </c>
      <c r="C37" s="49">
        <f>C31-C32-C34-C35-C33-C36</f>
        <v>3241.9999999999977</v>
      </c>
      <c r="D37" s="49">
        <f>D31-D32-D34-D35-D33-D36</f>
        <v>0</v>
      </c>
      <c r="E37" s="1" t="e">
        <f>D37/D31*100</f>
        <v>#DIV/0!</v>
      </c>
      <c r="F37" s="1">
        <f t="shared" si="3"/>
        <v>0</v>
      </c>
      <c r="G37" s="1">
        <f t="shared" si="0"/>
        <v>0</v>
      </c>
      <c r="H37" s="1">
        <f>B37-D37</f>
        <v>537.7000000000002</v>
      </c>
      <c r="I37" s="1">
        <f t="shared" si="1"/>
        <v>3241.9999999999977</v>
      </c>
    </row>
    <row r="38" spans="1:9" ht="19.5" hidden="1" thickBot="1">
      <c r="A38" s="110" t="s">
        <v>90</v>
      </c>
      <c r="B38" s="111"/>
      <c r="C38" s="111"/>
      <c r="D38" s="111"/>
      <c r="E38" s="109"/>
      <c r="F38" s="109" t="e">
        <f t="shared" si="3"/>
        <v>#DIV/0!</v>
      </c>
      <c r="G38" s="109" t="e">
        <f t="shared" si="0"/>
        <v>#DIV/0!</v>
      </c>
      <c r="H38" s="109">
        <f>B38-D38</f>
        <v>0</v>
      </c>
      <c r="I38" s="109">
        <f t="shared" si="1"/>
        <v>0</v>
      </c>
    </row>
    <row r="39" spans="1:9" ht="19.5" hidden="1" thickBot="1">
      <c r="A39" s="110" t="s">
        <v>91</v>
      </c>
      <c r="B39" s="111"/>
      <c r="C39" s="111"/>
      <c r="D39" s="111"/>
      <c r="E39" s="109"/>
      <c r="F39" s="109" t="e">
        <f t="shared" si="3"/>
        <v>#DIV/0!</v>
      </c>
      <c r="G39" s="109" t="e">
        <f t="shared" si="0"/>
        <v>#DIV/0!</v>
      </c>
      <c r="H39" s="109">
        <f>B39-D39</f>
        <v>0</v>
      </c>
      <c r="I39" s="109">
        <f t="shared" si="1"/>
        <v>0</v>
      </c>
    </row>
    <row r="40" spans="1:9" ht="19.5" hidden="1" thickBot="1">
      <c r="A40" s="110" t="s">
        <v>92</v>
      </c>
      <c r="B40" s="111"/>
      <c r="C40" s="111"/>
      <c r="D40" s="111"/>
      <c r="E40" s="109"/>
      <c r="F40" s="109"/>
      <c r="G40" s="109" t="e">
        <f t="shared" si="0"/>
        <v>#DIV/0!</v>
      </c>
      <c r="H40" s="109">
        <f>B40-D40</f>
        <v>0</v>
      </c>
      <c r="I40" s="109">
        <f t="shared" si="1"/>
        <v>0</v>
      </c>
    </row>
    <row r="41" spans="1:9" ht="19.5" thickBot="1">
      <c r="A41" s="14" t="s">
        <v>17</v>
      </c>
      <c r="B41" s="112">
        <v>56.6</v>
      </c>
      <c r="C41" s="53">
        <v>339.7</v>
      </c>
      <c r="D41" s="54"/>
      <c r="E41" s="3" t="e">
        <f>D41/D137*100</f>
        <v>#DIV/0!</v>
      </c>
      <c r="F41" s="3">
        <f>D41/B41*100</f>
        <v>0</v>
      </c>
      <c r="G41" s="3">
        <f t="shared" si="0"/>
        <v>0</v>
      </c>
      <c r="H41" s="3">
        <f t="shared" si="2"/>
        <v>56.6</v>
      </c>
      <c r="I41" s="3">
        <f t="shared" si="1"/>
        <v>339.7</v>
      </c>
    </row>
    <row r="42" spans="1:9" ht="12" customHeight="1" thickBot="1">
      <c r="A42" s="31"/>
      <c r="B42" s="62"/>
      <c r="C42" s="63"/>
      <c r="D42" s="64"/>
      <c r="E42" s="7"/>
      <c r="F42" s="7"/>
      <c r="G42" s="7"/>
      <c r="H42" s="7"/>
      <c r="I42" s="7"/>
    </row>
    <row r="43" spans="1:9" ht="18.75" thickBot="1">
      <c r="A43" s="28" t="s">
        <v>55</v>
      </c>
      <c r="B43" s="52">
        <v>508.8</v>
      </c>
      <c r="C43" s="53">
        <v>3052.6</v>
      </c>
      <c r="D43" s="54"/>
      <c r="E43" s="3" t="e">
        <f>D43/D137*100</f>
        <v>#DIV/0!</v>
      </c>
      <c r="F43" s="3">
        <f>D43/B43*100</f>
        <v>0</v>
      </c>
      <c r="G43" s="3">
        <f aca="true" t="shared" si="4" ref="G43:G73">D43/C43*100</f>
        <v>0</v>
      </c>
      <c r="H43" s="3">
        <f>B43-D43</f>
        <v>508.8</v>
      </c>
      <c r="I43" s="3">
        <f aca="true" t="shared" si="5" ref="I43:I74">C43-D43</f>
        <v>3052.6</v>
      </c>
    </row>
    <row r="44" spans="1:9" ht="18">
      <c r="A44" s="29" t="s">
        <v>3</v>
      </c>
      <c r="B44" s="49">
        <v>435.4</v>
      </c>
      <c r="C44" s="50">
        <v>2678.6</v>
      </c>
      <c r="D44" s="51"/>
      <c r="E44" s="1" t="e">
        <f>D44/D43*100</f>
        <v>#DIV/0!</v>
      </c>
      <c r="F44" s="1">
        <f aca="true" t="shared" si="6" ref="F44:F71">D44/B44*100</f>
        <v>0</v>
      </c>
      <c r="G44" s="1">
        <f t="shared" si="4"/>
        <v>0</v>
      </c>
      <c r="H44" s="1">
        <f aca="true" t="shared" si="7" ref="H44:H71">B44-D44</f>
        <v>435.4</v>
      </c>
      <c r="I44" s="1">
        <f t="shared" si="5"/>
        <v>2678.6</v>
      </c>
    </row>
    <row r="45" spans="1:9" ht="18">
      <c r="A45" s="29" t="s">
        <v>2</v>
      </c>
      <c r="B45" s="49">
        <v>0</v>
      </c>
      <c r="C45" s="50">
        <v>0.7</v>
      </c>
      <c r="D45" s="51"/>
      <c r="E45" s="1" t="e">
        <f>D45/D43*100</f>
        <v>#DIV/0!</v>
      </c>
      <c r="F45" s="1" t="e">
        <f t="shared" si="6"/>
        <v>#DIV/0!</v>
      </c>
      <c r="G45" s="1">
        <f t="shared" si="4"/>
        <v>0</v>
      </c>
      <c r="H45" s="1">
        <f t="shared" si="7"/>
        <v>0</v>
      </c>
      <c r="I45" s="1">
        <f t="shared" si="5"/>
        <v>0.7</v>
      </c>
    </row>
    <row r="46" spans="1:9" ht="18">
      <c r="A46" s="29" t="s">
        <v>1</v>
      </c>
      <c r="B46" s="49">
        <v>1.4</v>
      </c>
      <c r="C46" s="50">
        <v>28.6</v>
      </c>
      <c r="D46" s="51"/>
      <c r="E46" s="1" t="e">
        <f>D46/D43*100</f>
        <v>#DIV/0!</v>
      </c>
      <c r="F46" s="1">
        <f t="shared" si="6"/>
        <v>0</v>
      </c>
      <c r="G46" s="1">
        <f t="shared" si="4"/>
        <v>0</v>
      </c>
      <c r="H46" s="1">
        <f t="shared" si="7"/>
        <v>1.4</v>
      </c>
      <c r="I46" s="1">
        <f t="shared" si="5"/>
        <v>28.6</v>
      </c>
    </row>
    <row r="47" spans="1:9" ht="18">
      <c r="A47" s="29" t="s">
        <v>0</v>
      </c>
      <c r="B47" s="49">
        <v>65.8</v>
      </c>
      <c r="C47" s="50">
        <v>259.9</v>
      </c>
      <c r="D47" s="51"/>
      <c r="E47" s="1" t="e">
        <f>D47/D43*100</f>
        <v>#DIV/0!</v>
      </c>
      <c r="F47" s="1">
        <f t="shared" si="6"/>
        <v>0</v>
      </c>
      <c r="G47" s="1">
        <f t="shared" si="4"/>
        <v>0</v>
      </c>
      <c r="H47" s="1">
        <f t="shared" si="7"/>
        <v>65.8</v>
      </c>
      <c r="I47" s="1">
        <f t="shared" si="5"/>
        <v>259.9</v>
      </c>
    </row>
    <row r="48" spans="1:9" ht="18.75" thickBot="1">
      <c r="A48" s="29" t="s">
        <v>35</v>
      </c>
      <c r="B48" s="50">
        <f>B43-B44-B47-B46-B45</f>
        <v>6.200000000000037</v>
      </c>
      <c r="C48" s="50">
        <f>C43-C44-C47-C46-C45</f>
        <v>84.80000000000003</v>
      </c>
      <c r="D48" s="50">
        <f>D43-D44-D47-D46-D45</f>
        <v>0</v>
      </c>
      <c r="E48" s="1" t="e">
        <f>D48/D43*100</f>
        <v>#DIV/0!</v>
      </c>
      <c r="F48" s="1">
        <f t="shared" si="6"/>
        <v>0</v>
      </c>
      <c r="G48" s="1">
        <f t="shared" si="4"/>
        <v>0</v>
      </c>
      <c r="H48" s="1">
        <f t="shared" si="7"/>
        <v>6.200000000000037</v>
      </c>
      <c r="I48" s="1">
        <f t="shared" si="5"/>
        <v>84.80000000000003</v>
      </c>
    </row>
    <row r="49" spans="1:9" ht="18.75" thickBot="1">
      <c r="A49" s="28" t="s">
        <v>4</v>
      </c>
      <c r="B49" s="52">
        <v>1008.8</v>
      </c>
      <c r="C49" s="53">
        <v>6052.6</v>
      </c>
      <c r="D49" s="54"/>
      <c r="E49" s="3" t="e">
        <f>D49/D137*100</f>
        <v>#DIV/0!</v>
      </c>
      <c r="F49" s="3">
        <f>D49/B49*100</f>
        <v>0</v>
      </c>
      <c r="G49" s="3">
        <f t="shared" si="4"/>
        <v>0</v>
      </c>
      <c r="H49" s="3">
        <f>B49-D49</f>
        <v>1008.8</v>
      </c>
      <c r="I49" s="3">
        <f t="shared" si="5"/>
        <v>6052.6</v>
      </c>
    </row>
    <row r="50" spans="1:9" ht="18">
      <c r="A50" s="29" t="s">
        <v>3</v>
      </c>
      <c r="B50" s="49">
        <v>703.5</v>
      </c>
      <c r="C50" s="50">
        <v>4220.9</v>
      </c>
      <c r="D50" s="51"/>
      <c r="E50" s="1" t="e">
        <f>D50/D49*100</f>
        <v>#DIV/0!</v>
      </c>
      <c r="F50" s="1">
        <f t="shared" si="6"/>
        <v>0</v>
      </c>
      <c r="G50" s="1">
        <f t="shared" si="4"/>
        <v>0</v>
      </c>
      <c r="H50" s="1">
        <f t="shared" si="7"/>
        <v>703.5</v>
      </c>
      <c r="I50" s="1">
        <f t="shared" si="5"/>
        <v>4220.9</v>
      </c>
    </row>
    <row r="51" spans="1:9" ht="18" hidden="1">
      <c r="A51" s="29" t="s">
        <v>2</v>
      </c>
      <c r="B51" s="49">
        <v>0</v>
      </c>
      <c r="C51" s="50">
        <v>0</v>
      </c>
      <c r="D51" s="51"/>
      <c r="E51" s="1" t="e">
        <f>D51/D49*100</f>
        <v>#DIV/0!</v>
      </c>
      <c r="F51" s="1" t="e">
        <f t="shared" si="6"/>
        <v>#DIV/0!</v>
      </c>
      <c r="G51" s="1" t="e">
        <f t="shared" si="4"/>
        <v>#DIV/0!</v>
      </c>
      <c r="H51" s="1">
        <f t="shared" si="7"/>
        <v>0</v>
      </c>
      <c r="I51" s="1">
        <f t="shared" si="5"/>
        <v>0</v>
      </c>
    </row>
    <row r="52" spans="1:9" ht="18">
      <c r="A52" s="29" t="s">
        <v>1</v>
      </c>
      <c r="B52" s="49">
        <v>6.5</v>
      </c>
      <c r="C52" s="50">
        <v>104</v>
      </c>
      <c r="D52" s="51"/>
      <c r="E52" s="1" t="e">
        <f>D52/D49*100</f>
        <v>#DIV/0!</v>
      </c>
      <c r="F52" s="1">
        <f t="shared" si="6"/>
        <v>0</v>
      </c>
      <c r="G52" s="1">
        <f t="shared" si="4"/>
        <v>0</v>
      </c>
      <c r="H52" s="1">
        <f t="shared" si="7"/>
        <v>6.5</v>
      </c>
      <c r="I52" s="1">
        <f t="shared" si="5"/>
        <v>104</v>
      </c>
    </row>
    <row r="53" spans="1:9" ht="18">
      <c r="A53" s="29" t="s">
        <v>0</v>
      </c>
      <c r="B53" s="49">
        <v>31.9</v>
      </c>
      <c r="C53" s="50">
        <v>236.3</v>
      </c>
      <c r="D53" s="51"/>
      <c r="E53" s="1" t="e">
        <f>D53/D49*100</f>
        <v>#DIV/0!</v>
      </c>
      <c r="F53" s="1">
        <f t="shared" si="6"/>
        <v>0</v>
      </c>
      <c r="G53" s="1">
        <f t="shared" si="4"/>
        <v>0</v>
      </c>
      <c r="H53" s="1">
        <f t="shared" si="7"/>
        <v>31.9</v>
      </c>
      <c r="I53" s="1">
        <f t="shared" si="5"/>
        <v>236.3</v>
      </c>
    </row>
    <row r="54" spans="1:9" ht="18.75" thickBot="1">
      <c r="A54" s="29" t="s">
        <v>35</v>
      </c>
      <c r="B54" s="50">
        <f>B49-B50-B53-B52-B51</f>
        <v>266.9</v>
      </c>
      <c r="C54" s="50">
        <f>C49-C50-C53-C52-C51</f>
        <v>1491.4000000000008</v>
      </c>
      <c r="D54" s="50">
        <f>D49-D50-D53-D52-D51</f>
        <v>0</v>
      </c>
      <c r="E54" s="1" t="e">
        <f>D54/D49*100</f>
        <v>#DIV/0!</v>
      </c>
      <c r="F54" s="1">
        <f t="shared" si="6"/>
        <v>0</v>
      </c>
      <c r="G54" s="1">
        <f t="shared" si="4"/>
        <v>0</v>
      </c>
      <c r="H54" s="1">
        <f t="shared" si="7"/>
        <v>266.9</v>
      </c>
      <c r="I54" s="1">
        <f>C54-D54</f>
        <v>1491.4000000000008</v>
      </c>
    </row>
    <row r="55" spans="1:9" s="44" customFormat="1" ht="19.5" hidden="1" thickBot="1">
      <c r="A55" s="110" t="s">
        <v>89</v>
      </c>
      <c r="B55" s="108"/>
      <c r="C55" s="108"/>
      <c r="D55" s="108"/>
      <c r="E55" s="1"/>
      <c r="F55" s="109" t="e">
        <f t="shared" si="6"/>
        <v>#DIV/0!</v>
      </c>
      <c r="G55" s="109" t="e">
        <f t="shared" si="4"/>
        <v>#DIV/0!</v>
      </c>
      <c r="H55" s="109">
        <f t="shared" si="7"/>
        <v>0</v>
      </c>
      <c r="I55" s="109">
        <f>C55-D55</f>
        <v>0</v>
      </c>
    </row>
    <row r="56" spans="1:9" ht="18.75" thickBot="1">
      <c r="A56" s="28" t="s">
        <v>6</v>
      </c>
      <c r="B56" s="52">
        <v>261.7</v>
      </c>
      <c r="C56" s="53">
        <v>1570</v>
      </c>
      <c r="D56" s="54"/>
      <c r="E56" s="3" t="e">
        <f>D56/D137*100</f>
        <v>#DIV/0!</v>
      </c>
      <c r="F56" s="3">
        <f>D56/B56*100</f>
        <v>0</v>
      </c>
      <c r="G56" s="3">
        <f t="shared" si="4"/>
        <v>0</v>
      </c>
      <c r="H56" s="3">
        <f>B56-D56</f>
        <v>261.7</v>
      </c>
      <c r="I56" s="3">
        <f t="shared" si="5"/>
        <v>1570</v>
      </c>
    </row>
    <row r="57" spans="1:9" ht="18">
      <c r="A57" s="29" t="s">
        <v>3</v>
      </c>
      <c r="B57" s="49">
        <v>136.2</v>
      </c>
      <c r="C57" s="50">
        <v>839</v>
      </c>
      <c r="D57" s="51"/>
      <c r="E57" s="1" t="e">
        <f>D57/D56*100</f>
        <v>#DIV/0!</v>
      </c>
      <c r="F57" s="1">
        <f t="shared" si="6"/>
        <v>0</v>
      </c>
      <c r="G57" s="1">
        <f t="shared" si="4"/>
        <v>0</v>
      </c>
      <c r="H57" s="1">
        <f t="shared" si="7"/>
        <v>136.2</v>
      </c>
      <c r="I57" s="1">
        <f t="shared" si="5"/>
        <v>839</v>
      </c>
    </row>
    <row r="58" spans="1:9" ht="18">
      <c r="A58" s="29" t="s">
        <v>1</v>
      </c>
      <c r="B58" s="49">
        <v>0</v>
      </c>
      <c r="C58" s="50">
        <v>90.7</v>
      </c>
      <c r="D58" s="51"/>
      <c r="E58" s="1" t="e">
        <f>D58/D56*100</f>
        <v>#DIV/0!</v>
      </c>
      <c r="F58" s="1" t="e">
        <f t="shared" si="6"/>
        <v>#DIV/0!</v>
      </c>
      <c r="G58" s="1">
        <f t="shared" si="4"/>
        <v>0</v>
      </c>
      <c r="H58" s="1">
        <f t="shared" si="7"/>
        <v>0</v>
      </c>
      <c r="I58" s="1">
        <f t="shared" si="5"/>
        <v>90.7</v>
      </c>
    </row>
    <row r="59" spans="1:9" ht="18">
      <c r="A59" s="29" t="s">
        <v>0</v>
      </c>
      <c r="B59" s="49">
        <v>53.6</v>
      </c>
      <c r="C59" s="50">
        <v>255</v>
      </c>
      <c r="D59" s="51"/>
      <c r="E59" s="1" t="e">
        <f>D59/D56*100</f>
        <v>#DIV/0!</v>
      </c>
      <c r="F59" s="1">
        <f t="shared" si="6"/>
        <v>0</v>
      </c>
      <c r="G59" s="1">
        <f t="shared" si="4"/>
        <v>0</v>
      </c>
      <c r="H59" s="1">
        <f t="shared" si="7"/>
        <v>53.6</v>
      </c>
      <c r="I59" s="1">
        <f t="shared" si="5"/>
        <v>255</v>
      </c>
    </row>
    <row r="60" spans="1:9" ht="18">
      <c r="A60" s="29" t="s">
        <v>15</v>
      </c>
      <c r="B60" s="49">
        <v>59.5</v>
      </c>
      <c r="C60" s="50">
        <v>297.1</v>
      </c>
      <c r="D60" s="51"/>
      <c r="E60" s="1" t="e">
        <f>D60/D56*100</f>
        <v>#DIV/0!</v>
      </c>
      <c r="F60" s="1">
        <f t="shared" si="6"/>
        <v>0</v>
      </c>
      <c r="G60" s="1">
        <f t="shared" si="4"/>
        <v>0</v>
      </c>
      <c r="H60" s="1">
        <f t="shared" si="7"/>
        <v>59.5</v>
      </c>
      <c r="I60" s="1">
        <f t="shared" si="5"/>
        <v>297.1</v>
      </c>
    </row>
    <row r="61" spans="1:9" ht="18.75" thickBot="1">
      <c r="A61" s="29" t="s">
        <v>35</v>
      </c>
      <c r="B61" s="50">
        <f>B56-B57-B59-B60-B58</f>
        <v>12.400000000000006</v>
      </c>
      <c r="C61" s="50">
        <f>C56-C57-C59-C60-C58</f>
        <v>88.19999999999997</v>
      </c>
      <c r="D61" s="50">
        <f>D56-D57-D59-D60-D58</f>
        <v>0</v>
      </c>
      <c r="E61" s="1" t="e">
        <f>D61/D56*100</f>
        <v>#DIV/0!</v>
      </c>
      <c r="F61" s="1">
        <f t="shared" si="6"/>
        <v>0</v>
      </c>
      <c r="G61" s="1">
        <f t="shared" si="4"/>
        <v>0</v>
      </c>
      <c r="H61" s="1">
        <f t="shared" si="7"/>
        <v>12.400000000000006</v>
      </c>
      <c r="I61" s="1">
        <f t="shared" si="5"/>
        <v>88.19999999999997</v>
      </c>
    </row>
    <row r="62" spans="1:9" s="44" customFormat="1" ht="19.5" hidden="1" thickBot="1">
      <c r="A62" s="110" t="s">
        <v>100</v>
      </c>
      <c r="B62" s="108"/>
      <c r="C62" s="108"/>
      <c r="D62" s="108"/>
      <c r="E62" s="109"/>
      <c r="F62" s="109" t="e">
        <f>D62/B62*100</f>
        <v>#DIV/0!</v>
      </c>
      <c r="G62" s="109" t="e">
        <f>D62/C62*100</f>
        <v>#DIV/0!</v>
      </c>
      <c r="H62" s="109">
        <f t="shared" si="7"/>
        <v>0</v>
      </c>
      <c r="I62" s="109">
        <f t="shared" si="5"/>
        <v>0</v>
      </c>
    </row>
    <row r="63" spans="1:9" s="44" customFormat="1" ht="19.5" hidden="1" thickBot="1">
      <c r="A63" s="110" t="s">
        <v>86</v>
      </c>
      <c r="B63" s="108"/>
      <c r="C63" s="108"/>
      <c r="D63" s="108"/>
      <c r="E63" s="109"/>
      <c r="F63" s="109" t="e">
        <f t="shared" si="6"/>
        <v>#DIV/0!</v>
      </c>
      <c r="G63" s="109" t="e">
        <f t="shared" si="4"/>
        <v>#DIV/0!</v>
      </c>
      <c r="H63" s="109">
        <f t="shared" si="7"/>
        <v>0</v>
      </c>
      <c r="I63" s="109">
        <f t="shared" si="5"/>
        <v>0</v>
      </c>
    </row>
    <row r="64" spans="1:9" s="44" customFormat="1" ht="19.5" hidden="1" thickBot="1">
      <c r="A64" s="110" t="s">
        <v>87</v>
      </c>
      <c r="B64" s="108"/>
      <c r="C64" s="108"/>
      <c r="D64" s="108"/>
      <c r="E64" s="109"/>
      <c r="F64" s="109" t="e">
        <f t="shared" si="6"/>
        <v>#DIV/0!</v>
      </c>
      <c r="G64" s="109" t="e">
        <f t="shared" si="4"/>
        <v>#DIV/0!</v>
      </c>
      <c r="H64" s="109">
        <f t="shared" si="7"/>
        <v>0</v>
      </c>
      <c r="I64" s="109">
        <f t="shared" si="5"/>
        <v>0</v>
      </c>
    </row>
    <row r="65" spans="1:9" s="44" customFormat="1" ht="19.5" hidden="1" thickBot="1">
      <c r="A65" s="110" t="s">
        <v>88</v>
      </c>
      <c r="B65" s="108"/>
      <c r="C65" s="108"/>
      <c r="D65" s="108"/>
      <c r="E65" s="109"/>
      <c r="F65" s="109" t="e">
        <f t="shared" si="6"/>
        <v>#DIV/0!</v>
      </c>
      <c r="G65" s="109" t="e">
        <f t="shared" si="4"/>
        <v>#DIV/0!</v>
      </c>
      <c r="H65" s="109">
        <f t="shared" si="7"/>
        <v>0</v>
      </c>
      <c r="I65" s="109">
        <f t="shared" si="5"/>
        <v>0</v>
      </c>
    </row>
    <row r="66" spans="1:9" ht="18.75" thickBot="1">
      <c r="A66" s="28" t="s">
        <v>24</v>
      </c>
      <c r="B66" s="53">
        <f>B67+B68</f>
        <v>29.2</v>
      </c>
      <c r="C66" s="53">
        <f>C67+C68</f>
        <v>175.1</v>
      </c>
      <c r="D66" s="54">
        <f>SUM(D67:D68)</f>
        <v>0</v>
      </c>
      <c r="E66" s="42" t="e">
        <f>D66/D137*100</f>
        <v>#DIV/0!</v>
      </c>
      <c r="F66" s="113">
        <f>D66/B66*100</f>
        <v>0</v>
      </c>
      <c r="G66" s="3">
        <f t="shared" si="4"/>
        <v>0</v>
      </c>
      <c r="H66" s="3">
        <f>B66-D66</f>
        <v>29.2</v>
      </c>
      <c r="I66" s="3">
        <f t="shared" si="5"/>
        <v>175.1</v>
      </c>
    </row>
    <row r="67" spans="1:9" ht="18">
      <c r="A67" s="29" t="s">
        <v>8</v>
      </c>
      <c r="B67" s="49">
        <v>29.2</v>
      </c>
      <c r="C67" s="50">
        <v>175.1</v>
      </c>
      <c r="D67" s="51"/>
      <c r="E67" s="1"/>
      <c r="F67" s="1">
        <f t="shared" si="6"/>
        <v>0</v>
      </c>
      <c r="G67" s="1">
        <f t="shared" si="4"/>
        <v>0</v>
      </c>
      <c r="H67" s="1">
        <f t="shared" si="7"/>
        <v>29.2</v>
      </c>
      <c r="I67" s="1">
        <f t="shared" si="5"/>
        <v>175.1</v>
      </c>
    </row>
    <row r="68" spans="1:9" ht="18.75" thickBot="1">
      <c r="A68" s="29" t="s">
        <v>9</v>
      </c>
      <c r="B68" s="49"/>
      <c r="C68" s="50"/>
      <c r="D68" s="51"/>
      <c r="E68" s="1"/>
      <c r="F68" s="1" t="e">
        <f t="shared" si="6"/>
        <v>#DIV/0!</v>
      </c>
      <c r="G68" s="1" t="e">
        <f t="shared" si="4"/>
        <v>#DIV/0!</v>
      </c>
      <c r="H68" s="1">
        <f t="shared" si="7"/>
        <v>0</v>
      </c>
      <c r="I68" s="1">
        <f t="shared" si="5"/>
        <v>0</v>
      </c>
    </row>
    <row r="69" spans="1:9" ht="38.25" hidden="1" thickBot="1">
      <c r="A69" s="14" t="s">
        <v>51</v>
      </c>
      <c r="B69" s="61"/>
      <c r="C69" s="53">
        <f>C70+C71+C72+C73</f>
        <v>0</v>
      </c>
      <c r="D69" s="53">
        <f>D70+D71+D72+D73</f>
        <v>0</v>
      </c>
      <c r="E69" s="3" t="e">
        <f>D69/D137*100</f>
        <v>#DIV/0!</v>
      </c>
      <c r="F69" s="3" t="e">
        <f>D69/B69*100</f>
        <v>#DIV/0!</v>
      </c>
      <c r="G69" s="3" t="e">
        <f t="shared" si="4"/>
        <v>#DIV/0!</v>
      </c>
      <c r="H69" s="3">
        <f>B69-D69</f>
        <v>0</v>
      </c>
      <c r="I69" s="3">
        <f t="shared" si="5"/>
        <v>0</v>
      </c>
    </row>
    <row r="70" spans="1:9" ht="19.5" hidden="1" thickBot="1">
      <c r="A70" s="23" t="s">
        <v>57</v>
      </c>
      <c r="B70" s="58"/>
      <c r="C70" s="65"/>
      <c r="D70" s="56"/>
      <c r="E70" s="37" t="e">
        <f>D70/D69*100</f>
        <v>#DIV/0!</v>
      </c>
      <c r="F70" s="1" t="e">
        <f t="shared" si="6"/>
        <v>#DIV/0!</v>
      </c>
      <c r="G70" s="1" t="e">
        <f t="shared" si="4"/>
        <v>#DIV/0!</v>
      </c>
      <c r="H70" s="1">
        <f t="shared" si="7"/>
        <v>0</v>
      </c>
      <c r="I70" s="1">
        <f t="shared" si="5"/>
        <v>0</v>
      </c>
    </row>
    <row r="71" spans="1:9" ht="19.5" hidden="1" thickBot="1">
      <c r="A71" s="23" t="s">
        <v>58</v>
      </c>
      <c r="B71" s="58"/>
      <c r="C71" s="65"/>
      <c r="D71" s="56"/>
      <c r="E71" s="37" t="e">
        <f>D71/D69*100</f>
        <v>#DIV/0!</v>
      </c>
      <c r="F71" s="1" t="e">
        <f t="shared" si="6"/>
        <v>#DIV/0!</v>
      </c>
      <c r="G71" s="1" t="e">
        <f t="shared" si="4"/>
        <v>#DIV/0!</v>
      </c>
      <c r="H71" s="1">
        <f t="shared" si="7"/>
        <v>0</v>
      </c>
      <c r="I71" s="1">
        <f t="shared" si="5"/>
        <v>0</v>
      </c>
    </row>
    <row r="72" spans="1:9" ht="19.5" hidden="1" thickBot="1">
      <c r="A72" s="30" t="s">
        <v>42</v>
      </c>
      <c r="B72" s="66"/>
      <c r="C72" s="67"/>
      <c r="D72" s="68"/>
      <c r="E72" s="37" t="e">
        <f>D72/D69*100</f>
        <v>#DIV/0!</v>
      </c>
      <c r="F72" s="37"/>
      <c r="G72" s="1" t="e">
        <f t="shared" si="4"/>
        <v>#DIV/0!</v>
      </c>
      <c r="H72" s="1"/>
      <c r="I72" s="1">
        <f t="shared" si="5"/>
        <v>0</v>
      </c>
    </row>
    <row r="73" spans="1:9" ht="19.5" hidden="1" thickBot="1">
      <c r="A73" s="30" t="s">
        <v>52</v>
      </c>
      <c r="B73" s="66"/>
      <c r="C73" s="67"/>
      <c r="D73" s="68"/>
      <c r="E73" s="37" t="e">
        <f>D73/D69*100</f>
        <v>#DIV/0!</v>
      </c>
      <c r="F73" s="37"/>
      <c r="G73" s="1" t="e">
        <f t="shared" si="4"/>
        <v>#DIV/0!</v>
      </c>
      <c r="H73" s="1"/>
      <c r="I73" s="1">
        <f t="shared" si="5"/>
        <v>0</v>
      </c>
    </row>
    <row r="74" spans="1:9" s="44" customFormat="1" ht="19.5" thickBot="1">
      <c r="A74" s="31" t="s">
        <v>14</v>
      </c>
      <c r="B74" s="62">
        <v>33.3</v>
      </c>
      <c r="C74" s="69">
        <v>200</v>
      </c>
      <c r="D74" s="70"/>
      <c r="E74" s="48"/>
      <c r="F74" s="48"/>
      <c r="G74" s="48"/>
      <c r="H74" s="48">
        <f>B74-D74</f>
        <v>33.3</v>
      </c>
      <c r="I74" s="48">
        <f t="shared" si="5"/>
        <v>200</v>
      </c>
    </row>
    <row r="75" spans="1:9" ht="8.25" customHeight="1" thickBot="1">
      <c r="A75" s="23"/>
      <c r="B75" s="58"/>
      <c r="C75" s="67"/>
      <c r="D75" s="68"/>
      <c r="E75" s="6"/>
      <c r="F75" s="6"/>
      <c r="G75" s="6"/>
      <c r="H75" s="6"/>
      <c r="I75" s="13"/>
    </row>
    <row r="76" spans="1:9" ht="18.75" customHeight="1" hidden="1" thickBot="1">
      <c r="A76" s="14" t="s">
        <v>80</v>
      </c>
      <c r="B76" s="61"/>
      <c r="C76" s="53">
        <f>C77+C78</f>
        <v>0</v>
      </c>
      <c r="D76" s="53">
        <f>D77+D78</f>
        <v>0</v>
      </c>
      <c r="E76" s="3" t="e">
        <f>D76/D137*100</f>
        <v>#DIV/0!</v>
      </c>
      <c r="F76" s="3" t="e">
        <f>D76/B76*100</f>
        <v>#DIV/0!</v>
      </c>
      <c r="G76" s="3" t="e">
        <f aca="true" t="shared" si="8" ref="G76:G90">D76/C76*100</f>
        <v>#DIV/0!</v>
      </c>
      <c r="H76" s="3">
        <f>B76-D76</f>
        <v>0</v>
      </c>
      <c r="I76" s="3">
        <f aca="true" t="shared" si="9" ref="I76:I90">C76-D76</f>
        <v>0</v>
      </c>
    </row>
    <row r="77" spans="1:9" s="8" customFormat="1" ht="18.75" hidden="1" thickBot="1">
      <c r="A77" s="9" t="s">
        <v>79</v>
      </c>
      <c r="B77" s="71"/>
      <c r="C77" s="50">
        <f>50-50</f>
        <v>0</v>
      </c>
      <c r="D77" s="51"/>
      <c r="E77" s="107"/>
      <c r="F77" s="1" t="e">
        <f>D77/B77*100</f>
        <v>#DIV/0!</v>
      </c>
      <c r="G77" s="1" t="e">
        <f t="shared" si="8"/>
        <v>#DIV/0!</v>
      </c>
      <c r="H77" s="1">
        <f>B77-D77</f>
        <v>0</v>
      </c>
      <c r="I77" s="1">
        <f t="shared" si="9"/>
        <v>0</v>
      </c>
    </row>
    <row r="78" spans="1:9" s="8" customFormat="1" ht="31.5" hidden="1" thickBot="1">
      <c r="A78" s="9" t="s">
        <v>71</v>
      </c>
      <c r="B78" s="71"/>
      <c r="C78" s="50"/>
      <c r="D78" s="51"/>
      <c r="E78" s="107"/>
      <c r="F78" s="1" t="e">
        <f>D78/B78*100</f>
        <v>#DIV/0!</v>
      </c>
      <c r="G78" s="1" t="e">
        <f t="shared" si="8"/>
        <v>#DIV/0!</v>
      </c>
      <c r="H78" s="1">
        <f>B78-D78</f>
        <v>0</v>
      </c>
      <c r="I78" s="1">
        <f t="shared" si="9"/>
        <v>0</v>
      </c>
    </row>
    <row r="79" spans="1:9" s="8" customFormat="1" ht="16.5" customHeight="1" hidden="1">
      <c r="A79" s="9" t="s">
        <v>41</v>
      </c>
      <c r="B79" s="71"/>
      <c r="C79" s="50"/>
      <c r="D79" s="51"/>
      <c r="E79" s="1" t="e">
        <f>D79/D76*100</f>
        <v>#DIV/0!</v>
      </c>
      <c r="F79" s="1"/>
      <c r="G79" s="1" t="e">
        <f t="shared" si="8"/>
        <v>#DIV/0!</v>
      </c>
      <c r="H79" s="1"/>
      <c r="I79" s="1">
        <f t="shared" si="9"/>
        <v>0</v>
      </c>
    </row>
    <row r="80" spans="1:9" s="8" customFormat="1" ht="33" customHeight="1" hidden="1" thickBot="1">
      <c r="A80" s="9" t="s">
        <v>48</v>
      </c>
      <c r="B80" s="71"/>
      <c r="C80" s="50"/>
      <c r="D80" s="50"/>
      <c r="E80" s="1" t="e">
        <f>D80/D76*100</f>
        <v>#DIV/0!</v>
      </c>
      <c r="F80" s="1"/>
      <c r="G80" s="1" t="e">
        <f t="shared" si="8"/>
        <v>#DIV/0!</v>
      </c>
      <c r="H80" s="1"/>
      <c r="I80" s="1">
        <f t="shared" si="9"/>
        <v>0</v>
      </c>
    </row>
    <row r="81" spans="1:9" ht="35.25" customHeight="1" hidden="1" thickBot="1">
      <c r="A81" s="14" t="s">
        <v>43</v>
      </c>
      <c r="B81" s="61"/>
      <c r="C81" s="53">
        <f>C82+C83</f>
        <v>0</v>
      </c>
      <c r="D81" s="53">
        <f>D82+D83</f>
        <v>0</v>
      </c>
      <c r="E81" s="3" t="e">
        <f>D81/D137*100</f>
        <v>#DIV/0!</v>
      </c>
      <c r="F81" s="3"/>
      <c r="G81" s="3" t="e">
        <f t="shared" si="8"/>
        <v>#DIV/0!</v>
      </c>
      <c r="H81" s="3"/>
      <c r="I81" s="3">
        <f t="shared" si="9"/>
        <v>0</v>
      </c>
    </row>
    <row r="82" spans="1:9" ht="16.5" customHeight="1" hidden="1">
      <c r="A82" s="29" t="s">
        <v>30</v>
      </c>
      <c r="B82" s="49"/>
      <c r="C82" s="67"/>
      <c r="D82" s="67"/>
      <c r="E82" s="6" t="e">
        <f>D82/D81*100</f>
        <v>#DIV/0!</v>
      </c>
      <c r="F82" s="6"/>
      <c r="G82" s="6" t="e">
        <f t="shared" si="8"/>
        <v>#DIV/0!</v>
      </c>
      <c r="H82" s="6"/>
      <c r="I82" s="1">
        <f t="shared" si="9"/>
        <v>0</v>
      </c>
    </row>
    <row r="83" spans="1:9" ht="16.5" customHeight="1" hidden="1" thickBot="1">
      <c r="A83" s="29" t="s">
        <v>31</v>
      </c>
      <c r="B83" s="49"/>
      <c r="C83" s="67"/>
      <c r="D83" s="67"/>
      <c r="E83" s="6" t="e">
        <f>D83/D81*100</f>
        <v>#DIV/0!</v>
      </c>
      <c r="F83" s="6"/>
      <c r="G83" s="6" t="e">
        <f t="shared" si="8"/>
        <v>#DIV/0!</v>
      </c>
      <c r="H83" s="6"/>
      <c r="I83" s="1">
        <f t="shared" si="9"/>
        <v>0</v>
      </c>
    </row>
    <row r="84" spans="1:9" ht="34.5" customHeight="1" hidden="1" thickBot="1">
      <c r="A84" s="14" t="s">
        <v>44</v>
      </c>
      <c r="B84" s="61"/>
      <c r="C84" s="53">
        <f>SUM(C85:C86)</f>
        <v>0</v>
      </c>
      <c r="D84" s="53">
        <f>SUM(D85:D86)</f>
        <v>0</v>
      </c>
      <c r="E84" s="3" t="e">
        <f>D84/D137*100</f>
        <v>#DIV/0!</v>
      </c>
      <c r="F84" s="3"/>
      <c r="G84" s="3" t="e">
        <f t="shared" si="8"/>
        <v>#DIV/0!</v>
      </c>
      <c r="H84" s="3"/>
      <c r="I84" s="3">
        <f t="shared" si="9"/>
        <v>0</v>
      </c>
    </row>
    <row r="85" spans="1:9" ht="17.25" customHeight="1" hidden="1">
      <c r="A85" s="29" t="s">
        <v>30</v>
      </c>
      <c r="B85" s="49"/>
      <c r="C85" s="50"/>
      <c r="D85" s="51"/>
      <c r="E85" s="1" t="e">
        <f>D85/D84*100</f>
        <v>#DIV/0!</v>
      </c>
      <c r="F85" s="1"/>
      <c r="G85" s="1" t="e">
        <f t="shared" si="8"/>
        <v>#DIV/0!</v>
      </c>
      <c r="H85" s="1"/>
      <c r="I85" s="1">
        <f t="shared" si="9"/>
        <v>0</v>
      </c>
    </row>
    <row r="86" spans="1:9" ht="17.25" customHeight="1" hidden="1" thickBot="1">
      <c r="A86" s="29" t="s">
        <v>31</v>
      </c>
      <c r="B86" s="49"/>
      <c r="C86" s="50"/>
      <c r="D86" s="51"/>
      <c r="E86" s="1" t="e">
        <f>D86/D84*100</f>
        <v>#DIV/0!</v>
      </c>
      <c r="F86" s="1"/>
      <c r="G86" s="1" t="e">
        <f t="shared" si="8"/>
        <v>#DIV/0!</v>
      </c>
      <c r="H86" s="1"/>
      <c r="I86" s="1">
        <f t="shared" si="9"/>
        <v>0</v>
      </c>
    </row>
    <row r="87" spans="1:9" ht="19.5" thickBot="1">
      <c r="A87" s="14" t="s">
        <v>10</v>
      </c>
      <c r="B87" s="61">
        <v>3669</v>
      </c>
      <c r="C87" s="53">
        <v>22013.7</v>
      </c>
      <c r="D87" s="54"/>
      <c r="E87" s="3" t="e">
        <f>D87/D137*100</f>
        <v>#DIV/0!</v>
      </c>
      <c r="F87" s="3">
        <f aca="true" t="shared" si="10" ref="F87:F92">D87/B87*100</f>
        <v>0</v>
      </c>
      <c r="G87" s="3">
        <f t="shared" si="8"/>
        <v>0</v>
      </c>
      <c r="H87" s="3">
        <f aca="true" t="shared" si="11" ref="H87:H92">B87-D87</f>
        <v>3669</v>
      </c>
      <c r="I87" s="3">
        <f t="shared" si="9"/>
        <v>22013.7</v>
      </c>
    </row>
    <row r="88" spans="1:9" ht="18">
      <c r="A88" s="29" t="s">
        <v>3</v>
      </c>
      <c r="B88" s="49">
        <v>3075.3</v>
      </c>
      <c r="C88" s="50">
        <v>18547.4</v>
      </c>
      <c r="D88" s="51"/>
      <c r="E88" s="1" t="e">
        <f>D88/D87*100</f>
        <v>#DIV/0!</v>
      </c>
      <c r="F88" s="1">
        <f t="shared" si="10"/>
        <v>0</v>
      </c>
      <c r="G88" s="1">
        <f t="shared" si="8"/>
        <v>0</v>
      </c>
      <c r="H88" s="1">
        <f t="shared" si="11"/>
        <v>3075.3</v>
      </c>
      <c r="I88" s="1">
        <f t="shared" si="9"/>
        <v>18547.4</v>
      </c>
    </row>
    <row r="89" spans="1:9" ht="18">
      <c r="A89" s="29" t="s">
        <v>33</v>
      </c>
      <c r="B89" s="49">
        <v>291.6</v>
      </c>
      <c r="C89" s="50">
        <v>1179</v>
      </c>
      <c r="D89" s="51"/>
      <c r="E89" s="1" t="e">
        <f>D89/D87*100</f>
        <v>#DIV/0!</v>
      </c>
      <c r="F89" s="1">
        <f t="shared" si="10"/>
        <v>0</v>
      </c>
      <c r="G89" s="1">
        <f t="shared" si="8"/>
        <v>0</v>
      </c>
      <c r="H89" s="1">
        <f t="shared" si="11"/>
        <v>291.6</v>
      </c>
      <c r="I89" s="1">
        <f t="shared" si="9"/>
        <v>1179</v>
      </c>
    </row>
    <row r="90" spans="1:9" ht="18" hidden="1">
      <c r="A90" s="29" t="s">
        <v>15</v>
      </c>
      <c r="B90" s="49"/>
      <c r="C90" s="50"/>
      <c r="D90" s="50"/>
      <c r="E90" s="12" t="e">
        <f>D90/D87*100</f>
        <v>#DIV/0!</v>
      </c>
      <c r="F90" s="1"/>
      <c r="G90" s="1" t="e">
        <f t="shared" si="8"/>
        <v>#DIV/0!</v>
      </c>
      <c r="H90" s="1">
        <f t="shared" si="11"/>
        <v>0</v>
      </c>
      <c r="I90" s="1">
        <f t="shared" si="9"/>
        <v>0</v>
      </c>
    </row>
    <row r="91" spans="1:9" ht="18.75" thickBot="1">
      <c r="A91" s="29" t="s">
        <v>35</v>
      </c>
      <c r="B91" s="50">
        <f>B87-B88-B89-B90</f>
        <v>302.0999999999998</v>
      </c>
      <c r="C91" s="50">
        <f>C87-C88-C89-C90</f>
        <v>2287.2999999999993</v>
      </c>
      <c r="D91" s="50">
        <f>D87-D88-D89-D90</f>
        <v>0</v>
      </c>
      <c r="E91" s="1" t="e">
        <f>D91/D87*100</f>
        <v>#DIV/0!</v>
      </c>
      <c r="F91" s="1">
        <f t="shared" si="10"/>
        <v>0</v>
      </c>
      <c r="G91" s="1">
        <f>D91/C91*100</f>
        <v>0</v>
      </c>
      <c r="H91" s="1">
        <f t="shared" si="11"/>
        <v>302.0999999999998</v>
      </c>
      <c r="I91" s="1">
        <f>C91-D91</f>
        <v>2287.2999999999993</v>
      </c>
    </row>
    <row r="92" spans="1:9" ht="19.5" thickBot="1">
      <c r="A92" s="14" t="s">
        <v>12</v>
      </c>
      <c r="B92" s="61">
        <v>3557.7</v>
      </c>
      <c r="C92" s="72">
        <v>21346.2</v>
      </c>
      <c r="D92" s="54"/>
      <c r="E92" s="3" t="e">
        <f>D92/D137*100</f>
        <v>#DIV/0!</v>
      </c>
      <c r="F92" s="3">
        <f t="shared" si="10"/>
        <v>0</v>
      </c>
      <c r="G92" s="3">
        <f>D92/C92*100</f>
        <v>0</v>
      </c>
      <c r="H92" s="3">
        <f t="shared" si="11"/>
        <v>3557.7</v>
      </c>
      <c r="I92" s="3">
        <f>C92-D92</f>
        <v>21346.2</v>
      </c>
    </row>
    <row r="93" spans="1:9" ht="8.25" customHeight="1" thickBot="1">
      <c r="A93" s="32"/>
      <c r="B93" s="73"/>
      <c r="C93" s="74"/>
      <c r="D93" s="75"/>
      <c r="E93" s="15"/>
      <c r="F93" s="6"/>
      <c r="G93" s="6"/>
      <c r="H93" s="6"/>
      <c r="I93" s="6"/>
    </row>
    <row r="94" spans="1:9" ht="19.5" hidden="1" thickBot="1">
      <c r="A94" s="33" t="s">
        <v>46</v>
      </c>
      <c r="B94" s="76"/>
      <c r="C94" s="77"/>
      <c r="D94" s="78"/>
      <c r="E94" s="3" t="e">
        <f>D94/D137*100</f>
        <v>#DIV/0!</v>
      </c>
      <c r="F94" s="3"/>
      <c r="G94" s="3" t="e">
        <f>D94/C94*100</f>
        <v>#DIV/0!</v>
      </c>
      <c r="H94" s="3"/>
      <c r="I94" s="3">
        <f>C94-D94</f>
        <v>0</v>
      </c>
    </row>
    <row r="95" spans="1:9" ht="5.25" customHeight="1" hidden="1" thickBot="1">
      <c r="A95" s="32"/>
      <c r="B95" s="73"/>
      <c r="C95" s="74"/>
      <c r="D95" s="75"/>
      <c r="E95" s="15"/>
      <c r="F95" s="6"/>
      <c r="G95" s="6"/>
      <c r="H95" s="6"/>
      <c r="I95" s="13"/>
    </row>
    <row r="96" spans="1:9" s="16" customFormat="1" ht="36" customHeight="1" hidden="1" thickBot="1">
      <c r="A96" s="14" t="s">
        <v>68</v>
      </c>
      <c r="B96" s="61"/>
      <c r="C96" s="53"/>
      <c r="D96" s="54"/>
      <c r="E96" s="3" t="e">
        <f>D96/D137*100</f>
        <v>#DIV/0!</v>
      </c>
      <c r="F96" s="3" t="e">
        <f>D96/B96*100</f>
        <v>#DIV/0!</v>
      </c>
      <c r="G96" s="3" t="e">
        <f>D96/C96*100</f>
        <v>#DIV/0!</v>
      </c>
      <c r="H96" s="3">
        <f>B96-D96</f>
        <v>0</v>
      </c>
      <c r="I96" s="3">
        <f>C96-D96</f>
        <v>0</v>
      </c>
    </row>
    <row r="97" spans="1:9" ht="6.75" customHeight="1" hidden="1" thickBot="1">
      <c r="A97" s="115"/>
      <c r="B97" s="116"/>
      <c r="C97" s="74"/>
      <c r="D97" s="75"/>
      <c r="E97" s="15"/>
      <c r="F97" s="6"/>
      <c r="G97" s="6"/>
      <c r="H97" s="6"/>
      <c r="I97" s="13"/>
    </row>
    <row r="98" spans="1:9" s="44" customFormat="1" ht="19.5" thickBot="1">
      <c r="A98" s="14" t="s">
        <v>11</v>
      </c>
      <c r="B98" s="61">
        <v>534.4</v>
      </c>
      <c r="C98" s="106">
        <v>3206.4</v>
      </c>
      <c r="D98" s="91"/>
      <c r="E98" s="25" t="e">
        <f>D98/D137*100</f>
        <v>#DIV/0!</v>
      </c>
      <c r="F98" s="25">
        <f>D98/B98*100</f>
        <v>0</v>
      </c>
      <c r="G98" s="25">
        <f aca="true" t="shared" si="12" ref="G98:G135">D98/C98*100</f>
        <v>0</v>
      </c>
      <c r="H98" s="25">
        <f aca="true" t="shared" si="13" ref="H98:H103">B98-D98</f>
        <v>534.4</v>
      </c>
      <c r="I98" s="25">
        <f aca="true" t="shared" si="14" ref="I98:I135">C98-D98</f>
        <v>3206.4</v>
      </c>
    </row>
    <row r="99" spans="1:9" ht="18">
      <c r="A99" s="92" t="s">
        <v>66</v>
      </c>
      <c r="B99" s="102">
        <v>0</v>
      </c>
      <c r="C99" s="100">
        <v>23.6</v>
      </c>
      <c r="D99" s="100"/>
      <c r="E99" s="96" t="e">
        <f>D99/D98*100</f>
        <v>#DIV/0!</v>
      </c>
      <c r="F99" s="1" t="e">
        <f>D99/B99*100</f>
        <v>#DIV/0!</v>
      </c>
      <c r="G99" s="96">
        <f>D99/C99*100</f>
        <v>0</v>
      </c>
      <c r="H99" s="96">
        <f t="shared" si="13"/>
        <v>0</v>
      </c>
      <c r="I99" s="96">
        <f t="shared" si="14"/>
        <v>23.6</v>
      </c>
    </row>
    <row r="100" spans="1:9" ht="18">
      <c r="A100" s="98" t="s">
        <v>65</v>
      </c>
      <c r="B100" s="82">
        <v>498.7</v>
      </c>
      <c r="C100" s="51">
        <v>2957.6</v>
      </c>
      <c r="D100" s="51"/>
      <c r="E100" s="1" t="e">
        <f>D100/D98*100</f>
        <v>#DIV/0!</v>
      </c>
      <c r="F100" s="1">
        <f aca="true" t="shared" si="15" ref="F100:F135">D100/B100*100</f>
        <v>0</v>
      </c>
      <c r="G100" s="1">
        <f t="shared" si="12"/>
        <v>0</v>
      </c>
      <c r="H100" s="1">
        <f t="shared" si="13"/>
        <v>498.7</v>
      </c>
      <c r="I100" s="1">
        <f t="shared" si="14"/>
        <v>2957.6</v>
      </c>
    </row>
    <row r="101" spans="1:9" ht="54.75" hidden="1" thickBot="1">
      <c r="A101" s="99" t="s">
        <v>104</v>
      </c>
      <c r="B101" s="101"/>
      <c r="C101" s="101"/>
      <c r="D101" s="101"/>
      <c r="E101" s="97" t="e">
        <f>D101/D98*100</f>
        <v>#DIV/0!</v>
      </c>
      <c r="F101" s="97" t="e">
        <f>D101/B101*100</f>
        <v>#DIV/0!</v>
      </c>
      <c r="G101" s="97" t="e">
        <f>D101/C101*100</f>
        <v>#DIV/0!</v>
      </c>
      <c r="H101" s="97">
        <f t="shared" si="13"/>
        <v>0</v>
      </c>
      <c r="I101" s="97">
        <f>C101-D101</f>
        <v>0</v>
      </c>
    </row>
    <row r="102" spans="1:9" ht="18.75" thickBot="1">
      <c r="A102" s="99" t="s">
        <v>35</v>
      </c>
      <c r="B102" s="101">
        <f>B98-B99-B100</f>
        <v>35.69999999999999</v>
      </c>
      <c r="C102" s="101">
        <f>C98-C99-C100</f>
        <v>225.20000000000027</v>
      </c>
      <c r="D102" s="101">
        <f>D98-D99-D100</f>
        <v>0</v>
      </c>
      <c r="E102" s="97" t="e">
        <f>D102/D98*100</f>
        <v>#DIV/0!</v>
      </c>
      <c r="F102" s="97">
        <f t="shared" si="15"/>
        <v>0</v>
      </c>
      <c r="G102" s="97">
        <f t="shared" si="12"/>
        <v>0</v>
      </c>
      <c r="H102" s="97">
        <f>B102-D102</f>
        <v>35.69999999999999</v>
      </c>
      <c r="I102" s="97">
        <f t="shared" si="14"/>
        <v>225.20000000000027</v>
      </c>
    </row>
    <row r="103" spans="1:9" s="2" customFormat="1" ht="26.25" customHeight="1" thickBot="1">
      <c r="A103" s="93" t="s">
        <v>36</v>
      </c>
      <c r="B103" s="94">
        <f>SUM(B104:B134)-B111-B115+B135-B130-B131-B105-B108-B118-B119</f>
        <v>687.8</v>
      </c>
      <c r="C103" s="94">
        <f>SUM(C104:C134)-C111-C115+C135-C130-C131-C105-C108-C118-C119</f>
        <v>8314.7</v>
      </c>
      <c r="D103" s="94">
        <f>SUM(D104:D134)-D111-D115+D135-D130-D131-D105-D108-D118-D119</f>
        <v>0</v>
      </c>
      <c r="E103" s="95" t="e">
        <f>D103/D137*100</f>
        <v>#DIV/0!</v>
      </c>
      <c r="F103" s="95">
        <f>D103/B103*100</f>
        <v>0</v>
      </c>
      <c r="G103" s="95">
        <f t="shared" si="12"/>
        <v>0</v>
      </c>
      <c r="H103" s="95">
        <f t="shared" si="13"/>
        <v>687.8</v>
      </c>
      <c r="I103" s="95">
        <f t="shared" si="14"/>
        <v>8314.7</v>
      </c>
    </row>
    <row r="104" spans="1:9" ht="37.5">
      <c r="A104" s="34" t="s">
        <v>69</v>
      </c>
      <c r="B104" s="79">
        <v>154.2</v>
      </c>
      <c r="C104" s="75">
        <v>834.9</v>
      </c>
      <c r="D104" s="80"/>
      <c r="E104" s="6" t="e">
        <f>D104/D103*100</f>
        <v>#DIV/0!</v>
      </c>
      <c r="F104" s="6">
        <f t="shared" si="15"/>
        <v>0</v>
      </c>
      <c r="G104" s="6">
        <f t="shared" si="12"/>
        <v>0</v>
      </c>
      <c r="H104" s="6">
        <f aca="true" t="shared" si="16" ref="H104:H135">B104-D104</f>
        <v>154.2</v>
      </c>
      <c r="I104" s="6">
        <f t="shared" si="14"/>
        <v>834.9</v>
      </c>
    </row>
    <row r="105" spans="1:9" ht="18">
      <c r="A105" s="29" t="s">
        <v>33</v>
      </c>
      <c r="B105" s="82">
        <v>112.6</v>
      </c>
      <c r="C105" s="51">
        <v>466</v>
      </c>
      <c r="D105" s="83"/>
      <c r="E105" s="1"/>
      <c r="F105" s="1">
        <f t="shared" si="15"/>
        <v>0</v>
      </c>
      <c r="G105" s="1">
        <f t="shared" si="12"/>
        <v>0</v>
      </c>
      <c r="H105" s="1">
        <f t="shared" si="16"/>
        <v>112.6</v>
      </c>
      <c r="I105" s="1">
        <f t="shared" si="14"/>
        <v>466</v>
      </c>
    </row>
    <row r="106" spans="1:9" ht="34.5" customHeight="1">
      <c r="A106" s="17" t="s">
        <v>103</v>
      </c>
      <c r="B106" s="81">
        <v>71.5</v>
      </c>
      <c r="C106" s="68">
        <v>428.7</v>
      </c>
      <c r="D106" s="80"/>
      <c r="E106" s="6" t="e">
        <f>D106/D103*100</f>
        <v>#DIV/0!</v>
      </c>
      <c r="F106" s="6">
        <f>D106/B106*100</f>
        <v>0</v>
      </c>
      <c r="G106" s="6">
        <f t="shared" si="12"/>
        <v>0</v>
      </c>
      <c r="H106" s="6">
        <f t="shared" si="16"/>
        <v>71.5</v>
      </c>
      <c r="I106" s="6">
        <f t="shared" si="14"/>
        <v>428.7</v>
      </c>
    </row>
    <row r="107" spans="1:9" ht="34.5" customHeight="1">
      <c r="A107" s="17" t="s">
        <v>78</v>
      </c>
      <c r="B107" s="81">
        <v>5.3</v>
      </c>
      <c r="C107" s="68">
        <v>31.8</v>
      </c>
      <c r="D107" s="80"/>
      <c r="E107" s="6" t="e">
        <f>D107/D103*100</f>
        <v>#DIV/0!</v>
      </c>
      <c r="F107" s="6">
        <f t="shared" si="15"/>
        <v>0</v>
      </c>
      <c r="G107" s="6">
        <f t="shared" si="12"/>
        <v>0</v>
      </c>
      <c r="H107" s="6">
        <f t="shared" si="16"/>
        <v>5.3</v>
      </c>
      <c r="I107" s="6">
        <f t="shared" si="14"/>
        <v>31.8</v>
      </c>
    </row>
    <row r="108" spans="1:9" ht="18" hidden="1">
      <c r="A108" s="29" t="s">
        <v>33</v>
      </c>
      <c r="B108" s="82"/>
      <c r="C108" s="51"/>
      <c r="D108" s="83"/>
      <c r="E108" s="1"/>
      <c r="F108" s="1" t="e">
        <f t="shared" si="15"/>
        <v>#DIV/0!</v>
      </c>
      <c r="G108" s="1" t="e">
        <f t="shared" si="12"/>
        <v>#DIV/0!</v>
      </c>
      <c r="H108" s="1">
        <f t="shared" si="16"/>
        <v>0</v>
      </c>
      <c r="I108" s="1">
        <f t="shared" si="14"/>
        <v>0</v>
      </c>
    </row>
    <row r="109" spans="1:9" ht="37.5">
      <c r="A109" s="17" t="s">
        <v>77</v>
      </c>
      <c r="B109" s="81">
        <v>5.5</v>
      </c>
      <c r="C109" s="68">
        <v>33</v>
      </c>
      <c r="D109" s="80"/>
      <c r="E109" s="6" t="e">
        <f>D109/D103*100</f>
        <v>#DIV/0!</v>
      </c>
      <c r="F109" s="6">
        <f t="shared" si="15"/>
        <v>0</v>
      </c>
      <c r="G109" s="6">
        <f t="shared" si="12"/>
        <v>0</v>
      </c>
      <c r="H109" s="6">
        <f t="shared" si="16"/>
        <v>5.5</v>
      </c>
      <c r="I109" s="6">
        <f t="shared" si="14"/>
        <v>33</v>
      </c>
    </row>
    <row r="110" spans="1:9" ht="37.5">
      <c r="A110" s="17" t="s">
        <v>47</v>
      </c>
      <c r="B110" s="81">
        <v>87.5</v>
      </c>
      <c r="C110" s="68">
        <v>525</v>
      </c>
      <c r="D110" s="80"/>
      <c r="E110" s="6" t="e">
        <f>D110/D103*100</f>
        <v>#DIV/0!</v>
      </c>
      <c r="F110" s="6">
        <f t="shared" si="15"/>
        <v>0</v>
      </c>
      <c r="G110" s="6">
        <f t="shared" si="12"/>
        <v>0</v>
      </c>
      <c r="H110" s="6">
        <f t="shared" si="16"/>
        <v>87.5</v>
      </c>
      <c r="I110" s="6">
        <f t="shared" si="14"/>
        <v>525</v>
      </c>
    </row>
    <row r="111" spans="1:9" ht="18" hidden="1">
      <c r="A111" s="40" t="s">
        <v>54</v>
      </c>
      <c r="B111" s="82"/>
      <c r="C111" s="51"/>
      <c r="D111" s="83"/>
      <c r="E111" s="6"/>
      <c r="F111" s="6" t="e">
        <f t="shared" si="15"/>
        <v>#DIV/0!</v>
      </c>
      <c r="G111" s="1" t="e">
        <f t="shared" si="12"/>
        <v>#DIV/0!</v>
      </c>
      <c r="H111" s="1">
        <f t="shared" si="16"/>
        <v>0</v>
      </c>
      <c r="I111" s="1">
        <f t="shared" si="14"/>
        <v>0</v>
      </c>
    </row>
    <row r="112" spans="1:9" s="44" customFormat="1" ht="18.75" customHeight="1" hidden="1">
      <c r="A112" s="17" t="s">
        <v>61</v>
      </c>
      <c r="B112" s="81"/>
      <c r="C112" s="60"/>
      <c r="D112" s="84"/>
      <c r="E112" s="19" t="e">
        <f>D112/D103*100</f>
        <v>#DIV/0!</v>
      </c>
      <c r="F112" s="6" t="e">
        <f t="shared" si="15"/>
        <v>#DIV/0!</v>
      </c>
      <c r="G112" s="19" t="e">
        <f t="shared" si="12"/>
        <v>#DIV/0!</v>
      </c>
      <c r="H112" s="19">
        <f t="shared" si="16"/>
        <v>0</v>
      </c>
      <c r="I112" s="19">
        <f t="shared" si="14"/>
        <v>0</v>
      </c>
    </row>
    <row r="113" spans="1:9" ht="37.5">
      <c r="A113" s="17" t="s">
        <v>60</v>
      </c>
      <c r="B113" s="81">
        <v>20</v>
      </c>
      <c r="C113" s="68">
        <v>120</v>
      </c>
      <c r="D113" s="80"/>
      <c r="E113" s="6" t="e">
        <f>D113/D103*100</f>
        <v>#DIV/0!</v>
      </c>
      <c r="F113" s="6">
        <f>D113/B113*100</f>
        <v>0</v>
      </c>
      <c r="G113" s="6">
        <f t="shared" si="12"/>
        <v>0</v>
      </c>
      <c r="H113" s="6">
        <f t="shared" si="16"/>
        <v>20</v>
      </c>
      <c r="I113" s="6">
        <f t="shared" si="14"/>
        <v>120</v>
      </c>
    </row>
    <row r="114" spans="1:9" s="2" customFormat="1" ht="18.75">
      <c r="A114" s="17" t="s">
        <v>16</v>
      </c>
      <c r="B114" s="81">
        <v>15</v>
      </c>
      <c r="C114" s="60">
        <v>90.2</v>
      </c>
      <c r="D114" s="80"/>
      <c r="E114" s="6" t="e">
        <f>D114/D103*100</f>
        <v>#DIV/0!</v>
      </c>
      <c r="F114" s="6">
        <f t="shared" si="15"/>
        <v>0</v>
      </c>
      <c r="G114" s="6">
        <f t="shared" si="12"/>
        <v>0</v>
      </c>
      <c r="H114" s="6">
        <f t="shared" si="16"/>
        <v>15</v>
      </c>
      <c r="I114" s="6">
        <f t="shared" si="14"/>
        <v>90.2</v>
      </c>
    </row>
    <row r="115" spans="1:9" s="39" customFormat="1" ht="18">
      <c r="A115" s="40" t="s">
        <v>54</v>
      </c>
      <c r="B115" s="82">
        <v>13.5</v>
      </c>
      <c r="C115" s="51">
        <v>80.8</v>
      </c>
      <c r="D115" s="83"/>
      <c r="E115" s="1"/>
      <c r="F115" s="1">
        <f t="shared" si="15"/>
        <v>0</v>
      </c>
      <c r="G115" s="1">
        <f t="shared" si="12"/>
        <v>0</v>
      </c>
      <c r="H115" s="1">
        <f t="shared" si="16"/>
        <v>13.5</v>
      </c>
      <c r="I115" s="1">
        <f t="shared" si="14"/>
        <v>80.8</v>
      </c>
    </row>
    <row r="116" spans="1:9" s="2" customFormat="1" ht="18.75">
      <c r="A116" s="17" t="s">
        <v>25</v>
      </c>
      <c r="B116" s="81">
        <v>27.9</v>
      </c>
      <c r="C116" s="60">
        <v>167.6</v>
      </c>
      <c r="D116" s="80"/>
      <c r="E116" s="6" t="e">
        <f>D116/D103*100</f>
        <v>#DIV/0!</v>
      </c>
      <c r="F116" s="6">
        <f t="shared" si="15"/>
        <v>0</v>
      </c>
      <c r="G116" s="6">
        <f t="shared" si="12"/>
        <v>0</v>
      </c>
      <c r="H116" s="6">
        <f t="shared" si="16"/>
        <v>27.9</v>
      </c>
      <c r="I116" s="6">
        <f t="shared" si="14"/>
        <v>167.6</v>
      </c>
    </row>
    <row r="117" spans="1:9" s="2" customFormat="1" ht="21.75" customHeight="1">
      <c r="A117" s="17" t="s">
        <v>45</v>
      </c>
      <c r="B117" s="81">
        <v>65.9</v>
      </c>
      <c r="C117" s="60">
        <v>395.6</v>
      </c>
      <c r="D117" s="84"/>
      <c r="E117" s="19" t="e">
        <f>D117/D103*100</f>
        <v>#DIV/0!</v>
      </c>
      <c r="F117" s="6">
        <f t="shared" si="15"/>
        <v>0</v>
      </c>
      <c r="G117" s="6">
        <f t="shared" si="12"/>
        <v>0</v>
      </c>
      <c r="H117" s="6">
        <f t="shared" si="16"/>
        <v>65.9</v>
      </c>
      <c r="I117" s="6">
        <f t="shared" si="14"/>
        <v>395.6</v>
      </c>
    </row>
    <row r="118" spans="1:9" s="117" customFormat="1" ht="18">
      <c r="A118" s="29" t="s">
        <v>105</v>
      </c>
      <c r="B118" s="82">
        <v>5.8</v>
      </c>
      <c r="C118" s="51">
        <v>35</v>
      </c>
      <c r="D118" s="83"/>
      <c r="E118" s="6"/>
      <c r="F118" s="1">
        <f>D118/B118*100</f>
        <v>0</v>
      </c>
      <c r="G118" s="1">
        <f t="shared" si="12"/>
        <v>0</v>
      </c>
      <c r="H118" s="1">
        <f t="shared" si="16"/>
        <v>5.8</v>
      </c>
      <c r="I118" s="1">
        <f t="shared" si="14"/>
        <v>35</v>
      </c>
    </row>
    <row r="119" spans="1:9" s="117" customFormat="1" ht="18" hidden="1">
      <c r="A119" s="29" t="s">
        <v>66</v>
      </c>
      <c r="B119" s="82"/>
      <c r="C119" s="51"/>
      <c r="D119" s="83"/>
      <c r="E119" s="6"/>
      <c r="F119" s="1" t="e">
        <f>D119/B119*100</f>
        <v>#DIV/0!</v>
      </c>
      <c r="G119" s="1" t="e">
        <f t="shared" si="12"/>
        <v>#DIV/0!</v>
      </c>
      <c r="H119" s="1">
        <f t="shared" si="16"/>
        <v>0</v>
      </c>
      <c r="I119" s="1">
        <f t="shared" si="14"/>
        <v>0</v>
      </c>
    </row>
    <row r="120" spans="1:9" s="2" customFormat="1" ht="37.5">
      <c r="A120" s="17" t="s">
        <v>49</v>
      </c>
      <c r="B120" s="81">
        <v>141.7</v>
      </c>
      <c r="C120" s="60">
        <v>850</v>
      </c>
      <c r="D120" s="84"/>
      <c r="E120" s="19" t="e">
        <f>D120/D103*100</f>
        <v>#DIV/0!</v>
      </c>
      <c r="F120" s="6">
        <f t="shared" si="15"/>
        <v>0</v>
      </c>
      <c r="G120" s="6">
        <f t="shared" si="12"/>
        <v>0</v>
      </c>
      <c r="H120" s="6">
        <f t="shared" si="16"/>
        <v>141.7</v>
      </c>
      <c r="I120" s="6">
        <f t="shared" si="14"/>
        <v>850</v>
      </c>
    </row>
    <row r="121" spans="1:9" s="2" customFormat="1" ht="56.25" hidden="1">
      <c r="A121" s="17" t="s">
        <v>56</v>
      </c>
      <c r="B121" s="81"/>
      <c r="C121" s="60"/>
      <c r="D121" s="84"/>
      <c r="E121" s="19" t="e">
        <f>D121/D103*100</f>
        <v>#DIV/0!</v>
      </c>
      <c r="F121" s="6" t="e">
        <f t="shared" si="15"/>
        <v>#DIV/0!</v>
      </c>
      <c r="G121" s="6" t="e">
        <f t="shared" si="12"/>
        <v>#DIV/0!</v>
      </c>
      <c r="H121" s="6">
        <f t="shared" si="16"/>
        <v>0</v>
      </c>
      <c r="I121" s="6">
        <f t="shared" si="14"/>
        <v>0</v>
      </c>
    </row>
    <row r="122" spans="1:9" s="2" customFormat="1" ht="57" customHeight="1" hidden="1">
      <c r="A122" s="17" t="s">
        <v>73</v>
      </c>
      <c r="B122" s="81"/>
      <c r="C122" s="60"/>
      <c r="D122" s="84"/>
      <c r="E122" s="19" t="e">
        <f>D122/D103*100</f>
        <v>#DIV/0!</v>
      </c>
      <c r="F122" s="6" t="e">
        <f t="shared" si="15"/>
        <v>#DIV/0!</v>
      </c>
      <c r="G122" s="6" t="e">
        <f t="shared" si="12"/>
        <v>#DIV/0!</v>
      </c>
      <c r="H122" s="6">
        <f t="shared" si="16"/>
        <v>0</v>
      </c>
      <c r="I122" s="6">
        <f t="shared" si="14"/>
        <v>0</v>
      </c>
    </row>
    <row r="123" spans="1:9" s="2" customFormat="1" ht="18.75">
      <c r="A123" s="17" t="s">
        <v>59</v>
      </c>
      <c r="B123" s="81">
        <v>4</v>
      </c>
      <c r="C123" s="60">
        <v>25</v>
      </c>
      <c r="D123" s="84"/>
      <c r="E123" s="19" t="e">
        <f>D123/D103*100</f>
        <v>#DIV/0!</v>
      </c>
      <c r="F123" s="6">
        <f t="shared" si="15"/>
        <v>0</v>
      </c>
      <c r="G123" s="6">
        <f t="shared" si="12"/>
        <v>0</v>
      </c>
      <c r="H123" s="6">
        <f t="shared" si="16"/>
        <v>4</v>
      </c>
      <c r="I123" s="6">
        <f t="shared" si="14"/>
        <v>25</v>
      </c>
    </row>
    <row r="124" spans="1:9" s="2" customFormat="1" ht="37.5">
      <c r="A124" s="17" t="s">
        <v>81</v>
      </c>
      <c r="B124" s="81">
        <v>7.1</v>
      </c>
      <c r="C124" s="60">
        <v>42.4</v>
      </c>
      <c r="D124" s="84"/>
      <c r="E124" s="19" t="e">
        <f>D124/D103*100</f>
        <v>#DIV/0!</v>
      </c>
      <c r="F124" s="6">
        <f t="shared" si="15"/>
        <v>0</v>
      </c>
      <c r="G124" s="6">
        <f t="shared" si="12"/>
        <v>0</v>
      </c>
      <c r="H124" s="6">
        <f t="shared" si="16"/>
        <v>7.1</v>
      </c>
      <c r="I124" s="6">
        <f t="shared" si="14"/>
        <v>42.4</v>
      </c>
    </row>
    <row r="125" spans="1:9" s="2" customFormat="1" ht="18.75">
      <c r="A125" s="17" t="s">
        <v>75</v>
      </c>
      <c r="B125" s="81">
        <v>0</v>
      </c>
      <c r="C125" s="60">
        <v>89.4</v>
      </c>
      <c r="D125" s="84"/>
      <c r="E125" s="19" t="e">
        <f>D125/D103*100</f>
        <v>#DIV/0!</v>
      </c>
      <c r="F125" s="6" t="e">
        <f t="shared" si="15"/>
        <v>#DIV/0!</v>
      </c>
      <c r="G125" s="6">
        <f t="shared" si="12"/>
        <v>0</v>
      </c>
      <c r="H125" s="6">
        <f t="shared" si="16"/>
        <v>0</v>
      </c>
      <c r="I125" s="6">
        <f t="shared" si="14"/>
        <v>89.4</v>
      </c>
    </row>
    <row r="126" spans="1:9" s="2" customFormat="1" ht="35.25" customHeight="1">
      <c r="A126" s="17" t="s">
        <v>74</v>
      </c>
      <c r="B126" s="81">
        <v>5.6</v>
      </c>
      <c r="C126" s="60">
        <v>33.8</v>
      </c>
      <c r="D126" s="84"/>
      <c r="E126" s="19" t="e">
        <f>D126/D103*100</f>
        <v>#DIV/0!</v>
      </c>
      <c r="F126" s="6">
        <f t="shared" si="15"/>
        <v>0</v>
      </c>
      <c r="G126" s="6">
        <f t="shared" si="12"/>
        <v>0</v>
      </c>
      <c r="H126" s="6">
        <f t="shared" si="16"/>
        <v>5.6</v>
      </c>
      <c r="I126" s="6">
        <f t="shared" si="14"/>
        <v>33.8</v>
      </c>
    </row>
    <row r="127" spans="1:9" s="2" customFormat="1" ht="35.25" customHeight="1" hidden="1">
      <c r="A127" s="17" t="s">
        <v>76</v>
      </c>
      <c r="B127" s="81"/>
      <c r="C127" s="60"/>
      <c r="D127" s="84"/>
      <c r="E127" s="19" t="e">
        <f>D127/D103*100</f>
        <v>#DIV/0!</v>
      </c>
      <c r="F127" s="6" t="e">
        <f t="shared" si="15"/>
        <v>#DIV/0!</v>
      </c>
      <c r="G127" s="6" t="e">
        <f t="shared" si="12"/>
        <v>#DIV/0!</v>
      </c>
      <c r="H127" s="6">
        <f t="shared" si="16"/>
        <v>0</v>
      </c>
      <c r="I127" s="6">
        <f t="shared" si="14"/>
        <v>0</v>
      </c>
    </row>
    <row r="128" spans="1:9" s="2" customFormat="1" ht="18.75">
      <c r="A128" s="17" t="s">
        <v>101</v>
      </c>
      <c r="B128" s="81">
        <v>4.2</v>
      </c>
      <c r="C128" s="60">
        <v>25.2</v>
      </c>
      <c r="D128" s="84"/>
      <c r="E128" s="19" t="e">
        <f>D128/D103*100</f>
        <v>#DIV/0!</v>
      </c>
      <c r="F128" s="6">
        <f t="shared" si="15"/>
        <v>0</v>
      </c>
      <c r="G128" s="6">
        <f>D128/C128*100</f>
        <v>0</v>
      </c>
      <c r="H128" s="6">
        <f t="shared" si="16"/>
        <v>4.2</v>
      </c>
      <c r="I128" s="6">
        <f t="shared" si="14"/>
        <v>25.2</v>
      </c>
    </row>
    <row r="129" spans="1:9" s="2" customFormat="1" ht="18.75">
      <c r="A129" s="17" t="s">
        <v>32</v>
      </c>
      <c r="B129" s="81">
        <v>72.4</v>
      </c>
      <c r="C129" s="60">
        <v>434.1</v>
      </c>
      <c r="D129" s="84"/>
      <c r="E129" s="19" t="e">
        <f>D129/D103*100</f>
        <v>#DIV/0!</v>
      </c>
      <c r="F129" s="6">
        <f t="shared" si="15"/>
        <v>0</v>
      </c>
      <c r="G129" s="6">
        <f t="shared" si="12"/>
        <v>0</v>
      </c>
      <c r="H129" s="6">
        <f t="shared" si="16"/>
        <v>72.4</v>
      </c>
      <c r="I129" s="6">
        <f t="shared" si="14"/>
        <v>434.1</v>
      </c>
    </row>
    <row r="130" spans="1:9" s="39" customFormat="1" ht="18">
      <c r="A130" s="40" t="s">
        <v>54</v>
      </c>
      <c r="B130" s="82">
        <v>62.3</v>
      </c>
      <c r="C130" s="51">
        <v>373.7</v>
      </c>
      <c r="D130" s="83"/>
      <c r="E130" s="1" t="e">
        <f>D130/D129*100</f>
        <v>#DIV/0!</v>
      </c>
      <c r="F130" s="1">
        <f>D130/B130*100</f>
        <v>0</v>
      </c>
      <c r="G130" s="1">
        <f t="shared" si="12"/>
        <v>0</v>
      </c>
      <c r="H130" s="1">
        <f t="shared" si="16"/>
        <v>62.3</v>
      </c>
      <c r="I130" s="1">
        <f t="shared" si="14"/>
        <v>373.7</v>
      </c>
    </row>
    <row r="131" spans="1:9" s="39" customFormat="1" ht="18">
      <c r="A131" s="29" t="s">
        <v>33</v>
      </c>
      <c r="B131" s="82">
        <v>7</v>
      </c>
      <c r="C131" s="51">
        <v>21.5</v>
      </c>
      <c r="D131" s="83"/>
      <c r="E131" s="1" t="e">
        <f>D131/D129*100</f>
        <v>#DIV/0!</v>
      </c>
      <c r="F131" s="1">
        <f>D131/B131*100</f>
        <v>0</v>
      </c>
      <c r="G131" s="1">
        <f>D131/C131*100</f>
        <v>0</v>
      </c>
      <c r="H131" s="1">
        <f t="shared" si="16"/>
        <v>7</v>
      </c>
      <c r="I131" s="1">
        <f t="shared" si="14"/>
        <v>21.5</v>
      </c>
    </row>
    <row r="132" spans="1:9" s="2" customFormat="1" ht="18.75">
      <c r="A132" s="17" t="s">
        <v>27</v>
      </c>
      <c r="B132" s="81">
        <v>0</v>
      </c>
      <c r="C132" s="60">
        <v>4188</v>
      </c>
      <c r="D132" s="84"/>
      <c r="E132" s="19" t="e">
        <f>D132/D103*100</f>
        <v>#DIV/0!</v>
      </c>
      <c r="F132" s="6" t="e">
        <f t="shared" si="15"/>
        <v>#DIV/0!</v>
      </c>
      <c r="G132" s="6">
        <f t="shared" si="12"/>
        <v>0</v>
      </c>
      <c r="H132" s="6">
        <f t="shared" si="16"/>
        <v>0</v>
      </c>
      <c r="I132" s="6">
        <f t="shared" si="14"/>
        <v>4188</v>
      </c>
    </row>
    <row r="133" spans="1:12" s="2" customFormat="1" ht="18.75" customHeight="1" hidden="1">
      <c r="A133" s="17" t="s">
        <v>102</v>
      </c>
      <c r="B133" s="81"/>
      <c r="C133" s="60"/>
      <c r="D133" s="84"/>
      <c r="E133" s="19" t="e">
        <f>D133/D103*100</f>
        <v>#DIV/0!</v>
      </c>
      <c r="F133" s="114" t="e">
        <f>D133/B133*100</f>
        <v>#DIV/0!</v>
      </c>
      <c r="G133" s="6" t="e">
        <f t="shared" si="12"/>
        <v>#DIV/0!</v>
      </c>
      <c r="H133" s="6">
        <f t="shared" si="16"/>
        <v>0</v>
      </c>
      <c r="I133" s="6">
        <f t="shared" si="14"/>
        <v>0</v>
      </c>
      <c r="K133" s="45"/>
      <c r="L133" s="45"/>
    </row>
    <row r="134" spans="1:12" s="2" customFormat="1" ht="19.5" customHeight="1" hidden="1">
      <c r="A134" s="17" t="s">
        <v>67</v>
      </c>
      <c r="B134" s="81"/>
      <c r="C134" s="60"/>
      <c r="D134" s="84"/>
      <c r="E134" s="19" t="e">
        <f>D134/D103*100</f>
        <v>#DIV/0!</v>
      </c>
      <c r="F134" s="6"/>
      <c r="G134" s="6" t="e">
        <f t="shared" si="12"/>
        <v>#DIV/0!</v>
      </c>
      <c r="H134" s="6">
        <f t="shared" si="16"/>
        <v>0</v>
      </c>
      <c r="I134" s="6">
        <f t="shared" si="14"/>
        <v>0</v>
      </c>
      <c r="K134" s="104"/>
      <c r="L134" s="45"/>
    </row>
    <row r="135" spans="1:12" s="2" customFormat="1" ht="18.75" hidden="1">
      <c r="A135" s="17" t="s">
        <v>62</v>
      </c>
      <c r="B135" s="81"/>
      <c r="C135" s="60"/>
      <c r="D135" s="84"/>
      <c r="E135" s="19" t="e">
        <f>D135/D103*100</f>
        <v>#DIV/0!</v>
      </c>
      <c r="F135" s="6" t="e">
        <f t="shared" si="15"/>
        <v>#DIV/0!</v>
      </c>
      <c r="G135" s="6" t="e">
        <f t="shared" si="12"/>
        <v>#DIV/0!</v>
      </c>
      <c r="H135" s="6">
        <f t="shared" si="16"/>
        <v>0</v>
      </c>
      <c r="I135" s="6">
        <f t="shared" si="14"/>
        <v>0</v>
      </c>
      <c r="K135" s="45"/>
      <c r="L135" s="45"/>
    </row>
    <row r="136" spans="1:12" s="2" customFormat="1" ht="19.5" thickBot="1">
      <c r="A136" s="41" t="s">
        <v>37</v>
      </c>
      <c r="B136" s="85">
        <f>B41+B66+B69+B74+B76+B84+B98+B103+B96+B81+B94</f>
        <v>1341.3</v>
      </c>
      <c r="C136" s="85">
        <f>C41+C66+C69+C74+C76+C84+C98+C103+C96+C81+C94</f>
        <v>12235.900000000001</v>
      </c>
      <c r="D136" s="60">
        <f>D41+D66+D69+D74+D76+D84+D98+D103+D96+D81+D94</f>
        <v>0</v>
      </c>
      <c r="E136" s="19"/>
      <c r="F136" s="19"/>
      <c r="G136" s="6"/>
      <c r="H136" s="6"/>
      <c r="I136" s="20"/>
      <c r="K136" s="45"/>
      <c r="L136" s="45"/>
    </row>
    <row r="137" spans="1:12" ht="19.5" thickBot="1">
      <c r="A137" s="14" t="s">
        <v>19</v>
      </c>
      <c r="B137" s="54">
        <f>B6+B17+B31+B41+B49+B56+B66+B69+B74+B76+B84+B87+B92+B98+B103+B96+B81+B94+B43</f>
        <v>54567.600000000006</v>
      </c>
      <c r="C137" s="54">
        <f>C6+C17+C31+C41+C49+C56+C66+C69+C74+C76+C84+C87+C92+C98+C103+C96+C81+C94+C43</f>
        <v>331593.1</v>
      </c>
      <c r="D137" s="54">
        <f>D6+D17+D31+D41+D49+D56+D66+D69+D74+D76+D84+D87+D92+D98+D103+D96+D81+D94+D43</f>
        <v>0</v>
      </c>
      <c r="E137" s="38">
        <v>100</v>
      </c>
      <c r="F137" s="3">
        <f>D137/B137*100</f>
        <v>0</v>
      </c>
      <c r="G137" s="3">
        <f aca="true" t="shared" si="17" ref="G137:G143">D137/C137*100</f>
        <v>0</v>
      </c>
      <c r="H137" s="3">
        <f aca="true" t="shared" si="18" ref="H137:H143">B137-D137</f>
        <v>54567.600000000006</v>
      </c>
      <c r="I137" s="3">
        <f aca="true" t="shared" si="19" ref="I137:I143">C137-D137</f>
        <v>331593.1</v>
      </c>
      <c r="K137" s="46"/>
      <c r="L137" s="47"/>
    </row>
    <row r="138" spans="1:12" ht="18.75">
      <c r="A138" s="23" t="s">
        <v>5</v>
      </c>
      <c r="B138" s="67">
        <f>B7+B18+B32+B50+B57+B88+B111+B115+B44+B130</f>
        <v>40325.4</v>
      </c>
      <c r="C138" s="67">
        <f>C7+C18+C32+C50+C57+C88+C111+C115+C44+C130</f>
        <v>242889.7</v>
      </c>
      <c r="D138" s="67">
        <f>D7+D18+D32+D50+D57+D88+D111+D115+D44+D130</f>
        <v>0</v>
      </c>
      <c r="E138" s="6" t="e">
        <f>D138/D137*100</f>
        <v>#DIV/0!</v>
      </c>
      <c r="F138" s="6">
        <f aca="true" t="shared" si="20" ref="F138:F149">D138/B138*100</f>
        <v>0</v>
      </c>
      <c r="G138" s="6">
        <f t="shared" si="17"/>
        <v>0</v>
      </c>
      <c r="H138" s="6">
        <f t="shared" si="18"/>
        <v>40325.4</v>
      </c>
      <c r="I138" s="18">
        <f t="shared" si="19"/>
        <v>242889.7</v>
      </c>
      <c r="K138" s="46"/>
      <c r="L138" s="47"/>
    </row>
    <row r="139" spans="1:12" ht="18.75">
      <c r="A139" s="23" t="s">
        <v>0</v>
      </c>
      <c r="B139" s="68">
        <f>B10+B21+B34+B53+B59+B89+B47+B131+B105+B108</f>
        <v>4971.700000000001</v>
      </c>
      <c r="C139" s="68">
        <f>C10+C21+C34+C53+C59+C89+C47+C131+C105+C108</f>
        <v>27337.3</v>
      </c>
      <c r="D139" s="68">
        <f>D10+D21+D34+D53+D59+D89+D47+D131+D105+D108</f>
        <v>0</v>
      </c>
      <c r="E139" s="6" t="e">
        <f>D139/D137*100</f>
        <v>#DIV/0!</v>
      </c>
      <c r="F139" s="6">
        <f t="shared" si="20"/>
        <v>0</v>
      </c>
      <c r="G139" s="6">
        <f t="shared" si="17"/>
        <v>0</v>
      </c>
      <c r="H139" s="6">
        <f t="shared" si="18"/>
        <v>4971.700000000001</v>
      </c>
      <c r="I139" s="18">
        <f t="shared" si="19"/>
        <v>27337.3</v>
      </c>
      <c r="K139" s="46"/>
      <c r="L139" s="103"/>
    </row>
    <row r="140" spans="1:12" ht="18.75">
      <c r="A140" s="23" t="s">
        <v>1</v>
      </c>
      <c r="B140" s="67">
        <f>B20+B9+B52+B46+B58+B33+B99+B119</f>
        <v>1744.5</v>
      </c>
      <c r="C140" s="67">
        <f>C20+C9+C52+C46+C58+C33+C99+C119</f>
        <v>11964.400000000001</v>
      </c>
      <c r="D140" s="67">
        <f>D20+D9+D52+D46+D58+D33+D99+D119</f>
        <v>0</v>
      </c>
      <c r="E140" s="6" t="e">
        <f>D140/D137*100</f>
        <v>#DIV/0!</v>
      </c>
      <c r="F140" s="6">
        <f t="shared" si="20"/>
        <v>0</v>
      </c>
      <c r="G140" s="6">
        <f t="shared" si="17"/>
        <v>0</v>
      </c>
      <c r="H140" s="6">
        <f t="shared" si="18"/>
        <v>1744.5</v>
      </c>
      <c r="I140" s="18">
        <f t="shared" si="19"/>
        <v>11964.400000000001</v>
      </c>
      <c r="K140" s="46"/>
      <c r="L140" s="47"/>
    </row>
    <row r="141" spans="1:12" ht="21" customHeight="1">
      <c r="A141" s="23" t="s">
        <v>15</v>
      </c>
      <c r="B141" s="67">
        <f>B11+B22+B100+B60+B36+B90</f>
        <v>680.9</v>
      </c>
      <c r="C141" s="67">
        <f>C11+C22+C100+C60+C36+C90</f>
        <v>4193.1</v>
      </c>
      <c r="D141" s="67">
        <f>D11+D22+D100+D60+D36+D90</f>
        <v>0</v>
      </c>
      <c r="E141" s="6" t="e">
        <f>D141/D137*100</f>
        <v>#DIV/0!</v>
      </c>
      <c r="F141" s="6">
        <f t="shared" si="20"/>
        <v>0</v>
      </c>
      <c r="G141" s="6">
        <f t="shared" si="17"/>
        <v>0</v>
      </c>
      <c r="H141" s="6">
        <f t="shared" si="18"/>
        <v>680.9</v>
      </c>
      <c r="I141" s="18">
        <f t="shared" si="19"/>
        <v>4193.1</v>
      </c>
      <c r="K141" s="46"/>
      <c r="L141" s="103"/>
    </row>
    <row r="142" spans="1:12" ht="18.75">
      <c r="A142" s="23" t="s">
        <v>2</v>
      </c>
      <c r="B142" s="67">
        <f>B8+B19+B45+B51+B118</f>
        <v>455.8</v>
      </c>
      <c r="C142" s="67">
        <f>C8+C19+C45+C51+C118</f>
        <v>2643.3999999999996</v>
      </c>
      <c r="D142" s="67">
        <f>D8+D19+D45+D51+D118</f>
        <v>0</v>
      </c>
      <c r="E142" s="6" t="e">
        <f>D142/D137*100</f>
        <v>#DIV/0!</v>
      </c>
      <c r="F142" s="6">
        <f t="shared" si="20"/>
        <v>0</v>
      </c>
      <c r="G142" s="6">
        <f t="shared" si="17"/>
        <v>0</v>
      </c>
      <c r="H142" s="6">
        <f t="shared" si="18"/>
        <v>455.8</v>
      </c>
      <c r="I142" s="18">
        <f t="shared" si="19"/>
        <v>2643.3999999999996</v>
      </c>
      <c r="K142" s="46"/>
      <c r="L142" s="47"/>
    </row>
    <row r="143" spans="1:12" ht="19.5" thickBot="1">
      <c r="A143" s="23" t="s">
        <v>35</v>
      </c>
      <c r="B143" s="67">
        <f>B137-B138-B139-B140-B141-B142</f>
        <v>6389.300000000004</v>
      </c>
      <c r="C143" s="67">
        <f>C137-C138-C139-C140-C141-C142</f>
        <v>42565.19999999996</v>
      </c>
      <c r="D143" s="67">
        <f>D137-D138-D139-D140-D141-D142</f>
        <v>0</v>
      </c>
      <c r="E143" s="6" t="e">
        <f>D143/D137*100</f>
        <v>#DIV/0!</v>
      </c>
      <c r="F143" s="6">
        <f t="shared" si="20"/>
        <v>0</v>
      </c>
      <c r="G143" s="43">
        <f t="shared" si="17"/>
        <v>0</v>
      </c>
      <c r="H143" s="6">
        <f t="shared" si="18"/>
        <v>6389.300000000004</v>
      </c>
      <c r="I143" s="6">
        <f t="shared" si="19"/>
        <v>42565.19999999996</v>
      </c>
      <c r="K143" s="46"/>
      <c r="L143" s="103"/>
    </row>
    <row r="144" spans="1:12" ht="5.25" customHeight="1" thickBot="1">
      <c r="A144" s="35"/>
      <c r="B144" s="86"/>
      <c r="C144" s="87"/>
      <c r="D144" s="87"/>
      <c r="E144" s="21"/>
      <c r="F144" s="21"/>
      <c r="G144" s="21"/>
      <c r="H144" s="21"/>
      <c r="I144" s="22"/>
      <c r="K144" s="46"/>
      <c r="L144" s="46"/>
    </row>
    <row r="145" spans="1:12" ht="18.75" hidden="1">
      <c r="A145" s="32" t="s">
        <v>21</v>
      </c>
      <c r="B145" s="88"/>
      <c r="C145" s="74"/>
      <c r="D145" s="74"/>
      <c r="E145" s="15"/>
      <c r="F145" s="6" t="e">
        <f t="shared" si="20"/>
        <v>#DIV/0!</v>
      </c>
      <c r="G145" s="6" t="e">
        <f aca="true" t="shared" si="21" ref="G145:G154">D145/C145*100</f>
        <v>#DIV/0!</v>
      </c>
      <c r="H145" s="6">
        <f>B145-D145</f>
        <v>0</v>
      </c>
      <c r="I145" s="6">
        <f aca="true" t="shared" si="22" ref="I145:I154">C145-D145</f>
        <v>0</v>
      </c>
      <c r="J145" s="105"/>
      <c r="K145" s="46"/>
      <c r="L145" s="46"/>
    </row>
    <row r="146" spans="1:12" ht="18.75" hidden="1">
      <c r="A146" s="23" t="s">
        <v>22</v>
      </c>
      <c r="B146" s="89"/>
      <c r="C146" s="67"/>
      <c r="D146" s="67"/>
      <c r="E146" s="6"/>
      <c r="F146" s="6" t="e">
        <f t="shared" si="20"/>
        <v>#DIV/0!</v>
      </c>
      <c r="G146" s="6" t="e">
        <f t="shared" si="21"/>
        <v>#DIV/0!</v>
      </c>
      <c r="H146" s="6">
        <f aca="true" t="shared" si="23" ref="H146:H153">B146-D146</f>
        <v>0</v>
      </c>
      <c r="I146" s="6">
        <f t="shared" si="22"/>
        <v>0</v>
      </c>
      <c r="K146" s="46"/>
      <c r="L146" s="46"/>
    </row>
    <row r="147" spans="1:12" ht="18.75" hidden="1">
      <c r="A147" s="23" t="s">
        <v>63</v>
      </c>
      <c r="B147" s="89"/>
      <c r="C147" s="67"/>
      <c r="D147" s="67"/>
      <c r="E147" s="6"/>
      <c r="F147" s="6" t="e">
        <f t="shared" si="20"/>
        <v>#DIV/0!</v>
      </c>
      <c r="G147" s="6" t="e">
        <f t="shared" si="21"/>
        <v>#DIV/0!</v>
      </c>
      <c r="H147" s="6">
        <f t="shared" si="23"/>
        <v>0</v>
      </c>
      <c r="I147" s="6">
        <f t="shared" si="22"/>
        <v>0</v>
      </c>
      <c r="K147" s="46"/>
      <c r="L147" s="46"/>
    </row>
    <row r="148" spans="1:12" ht="37.5" hidden="1">
      <c r="A148" s="23" t="s">
        <v>72</v>
      </c>
      <c r="B148" s="89"/>
      <c r="C148" s="67"/>
      <c r="D148" s="67"/>
      <c r="E148" s="6"/>
      <c r="F148" s="6" t="e">
        <f t="shared" si="20"/>
        <v>#DIV/0!</v>
      </c>
      <c r="G148" s="6" t="e">
        <f t="shared" si="21"/>
        <v>#DIV/0!</v>
      </c>
      <c r="H148" s="6">
        <f t="shared" si="23"/>
        <v>0</v>
      </c>
      <c r="I148" s="6">
        <f t="shared" si="22"/>
        <v>0</v>
      </c>
      <c r="K148" s="46"/>
      <c r="L148" s="46"/>
    </row>
    <row r="149" spans="1:12" ht="18.75">
      <c r="A149" s="23" t="s">
        <v>13</v>
      </c>
      <c r="B149" s="89">
        <v>1431.4</v>
      </c>
      <c r="C149" s="67">
        <v>8588.5</v>
      </c>
      <c r="D149" s="67"/>
      <c r="E149" s="19"/>
      <c r="F149" s="6">
        <f t="shared" si="20"/>
        <v>0</v>
      </c>
      <c r="G149" s="6">
        <f t="shared" si="21"/>
        <v>0</v>
      </c>
      <c r="H149" s="6">
        <f t="shared" si="23"/>
        <v>1431.4</v>
      </c>
      <c r="I149" s="6">
        <f t="shared" si="22"/>
        <v>8588.5</v>
      </c>
      <c r="K149" s="46"/>
      <c r="L149" s="46"/>
    </row>
    <row r="150" spans="1:12" ht="18.75" hidden="1">
      <c r="A150" s="23" t="s">
        <v>26</v>
      </c>
      <c r="B150" s="89"/>
      <c r="C150" s="67"/>
      <c r="D150" s="67"/>
      <c r="E150" s="19"/>
      <c r="F150" s="6" t="e">
        <f>D150/B150*100</f>
        <v>#DIV/0!</v>
      </c>
      <c r="G150" s="6" t="e">
        <f t="shared" si="21"/>
        <v>#DIV/0!</v>
      </c>
      <c r="H150" s="6">
        <f t="shared" si="23"/>
        <v>0</v>
      </c>
      <c r="I150" s="6">
        <f t="shared" si="22"/>
        <v>0</v>
      </c>
      <c r="K150" s="46"/>
      <c r="L150" s="46"/>
    </row>
    <row r="151" spans="1:9" ht="18.75" hidden="1">
      <c r="A151" s="23" t="s">
        <v>53</v>
      </c>
      <c r="B151" s="89"/>
      <c r="C151" s="67"/>
      <c r="D151" s="67"/>
      <c r="E151" s="19"/>
      <c r="F151" s="6" t="e">
        <f>D151/B151*100</f>
        <v>#DIV/0!</v>
      </c>
      <c r="G151" s="6" t="e">
        <f t="shared" si="21"/>
        <v>#DIV/0!</v>
      </c>
      <c r="H151" s="6">
        <f t="shared" si="23"/>
        <v>0</v>
      </c>
      <c r="I151" s="6">
        <f t="shared" si="22"/>
        <v>0</v>
      </c>
    </row>
    <row r="152" spans="1:9" ht="19.5" customHeight="1" hidden="1">
      <c r="A152" s="23" t="s">
        <v>70</v>
      </c>
      <c r="B152" s="89"/>
      <c r="C152" s="67"/>
      <c r="D152" s="67"/>
      <c r="E152" s="19"/>
      <c r="F152" s="6" t="e">
        <f>D152/B152*100</f>
        <v>#DIV/0!</v>
      </c>
      <c r="G152" s="6" t="e">
        <f t="shared" si="21"/>
        <v>#DIV/0!</v>
      </c>
      <c r="H152" s="6">
        <f t="shared" si="23"/>
        <v>0</v>
      </c>
      <c r="I152" s="6">
        <f t="shared" si="22"/>
        <v>0</v>
      </c>
    </row>
    <row r="153" spans="1:9" ht="19.5" thickBot="1">
      <c r="A153" s="23" t="s">
        <v>64</v>
      </c>
      <c r="B153" s="89">
        <v>738.9</v>
      </c>
      <c r="C153" s="90">
        <v>4433.2</v>
      </c>
      <c r="D153" s="90"/>
      <c r="E153" s="24"/>
      <c r="F153" s="6">
        <f>D153/B153*100</f>
        <v>0</v>
      </c>
      <c r="G153" s="6">
        <f t="shared" si="21"/>
        <v>0</v>
      </c>
      <c r="H153" s="6">
        <f t="shared" si="23"/>
        <v>738.9</v>
      </c>
      <c r="I153" s="6">
        <f t="shared" si="22"/>
        <v>4433.2</v>
      </c>
    </row>
    <row r="154" spans="1:9" ht="19.5" thickBot="1">
      <c r="A154" s="14" t="s">
        <v>20</v>
      </c>
      <c r="B154" s="91">
        <f>B137+B145+B149+B150+B146+B153+B152+B147+B151+B148</f>
        <v>56737.90000000001</v>
      </c>
      <c r="C154" s="91">
        <f>C137+C145+C149+C150+C146+C153+C152+C147+C151+C148</f>
        <v>344614.8</v>
      </c>
      <c r="D154" s="91">
        <f>D137+D145+D149+D150+D146+D153+D152+D147+D151+D148</f>
        <v>0</v>
      </c>
      <c r="E154" s="25"/>
      <c r="F154" s="3">
        <f>D154/B154*100</f>
        <v>0</v>
      </c>
      <c r="G154" s="3">
        <f t="shared" si="21"/>
        <v>0</v>
      </c>
      <c r="H154" s="3">
        <f>B154-D154</f>
        <v>56737.90000000001</v>
      </c>
      <c r="I154" s="3">
        <f t="shared" si="22"/>
        <v>344614.8</v>
      </c>
    </row>
    <row r="155" spans="7:8" ht="12.75">
      <c r="G155" s="26"/>
      <c r="H155" s="26"/>
    </row>
    <row r="156" spans="7:9" ht="12.75">
      <c r="G156" s="26"/>
      <c r="H156" s="26"/>
      <c r="I156" s="26"/>
    </row>
    <row r="157" spans="7:8" ht="12.75">
      <c r="G157" s="26"/>
      <c r="H157" s="26"/>
    </row>
    <row r="158" spans="7:8" ht="12.75">
      <c r="G158" s="26"/>
      <c r="H158" s="26"/>
    </row>
    <row r="159" spans="7:8" ht="12.75">
      <c r="G159" s="26"/>
      <c r="H159" s="26"/>
    </row>
    <row r="160" spans="7:8" ht="12.75">
      <c r="G160" s="26"/>
      <c r="H160" s="26"/>
    </row>
    <row r="161" spans="7:8" ht="12.75">
      <c r="G161" s="26"/>
      <c r="H161" s="26"/>
    </row>
    <row r="162" spans="7:8" ht="12.75">
      <c r="G162" s="26"/>
      <c r="H162" s="26"/>
    </row>
    <row r="163" spans="7:8" ht="12.75">
      <c r="G163" s="26"/>
      <c r="H163" s="26"/>
    </row>
    <row r="164" spans="7:8" ht="12.75">
      <c r="G164" s="26"/>
      <c r="H164" s="26"/>
    </row>
    <row r="165" spans="7:8" ht="12.75">
      <c r="G165" s="26"/>
      <c r="H165" s="26"/>
    </row>
    <row r="166" spans="7:8" ht="12.75">
      <c r="G166" s="26"/>
      <c r="H166" s="26"/>
    </row>
    <row r="167" spans="7:8" ht="12.75">
      <c r="G167" s="26"/>
      <c r="H167" s="26"/>
    </row>
    <row r="168" spans="7:8" ht="12.75">
      <c r="G168" s="26"/>
      <c r="H168" s="26"/>
    </row>
    <row r="169" spans="7:8" ht="12.75">
      <c r="G169" s="26"/>
      <c r="H169" s="26"/>
    </row>
    <row r="170" spans="7:8" ht="12.75">
      <c r="G170" s="26"/>
      <c r="H170" s="26"/>
    </row>
    <row r="171" spans="7:8" ht="12.75">
      <c r="G171" s="26"/>
      <c r="H171" s="26"/>
    </row>
    <row r="172" spans="7:8" ht="12.75">
      <c r="G172" s="26"/>
      <c r="H172" s="26"/>
    </row>
    <row r="173" spans="7:8" ht="12.75">
      <c r="G173" s="26"/>
      <c r="H173" s="26"/>
    </row>
    <row r="174" spans="7:8" ht="12.75">
      <c r="G174" s="26"/>
      <c r="H174" s="26"/>
    </row>
    <row r="175" spans="7:8" ht="12.75">
      <c r="G175" s="26"/>
      <c r="H175" s="26"/>
    </row>
    <row r="176" spans="7:8" ht="12.75">
      <c r="G176" s="26"/>
      <c r="H176" s="26"/>
    </row>
    <row r="177" spans="7:8" ht="12.75">
      <c r="G177" s="26"/>
      <c r="H177" s="26"/>
    </row>
    <row r="178" spans="7:8" ht="12.75">
      <c r="G178" s="26"/>
      <c r="H178" s="26"/>
    </row>
    <row r="179" spans="7:8" ht="12.75">
      <c r="G179" s="26"/>
      <c r="H179" s="26"/>
    </row>
    <row r="180" spans="7:8" ht="12.75">
      <c r="G180" s="26"/>
      <c r="H180" s="26"/>
    </row>
    <row r="181" spans="7:8" ht="12.75">
      <c r="G181" s="26"/>
      <c r="H181" s="26"/>
    </row>
    <row r="182" spans="7:8" ht="12.75">
      <c r="G182" s="26"/>
      <c r="H182" s="26"/>
    </row>
    <row r="183" spans="7:8" ht="12.75">
      <c r="G183" s="26"/>
      <c r="H183" s="26"/>
    </row>
    <row r="184" spans="7:8" ht="12.75">
      <c r="G184" s="26"/>
      <c r="H184" s="26"/>
    </row>
    <row r="185" spans="7:8" ht="12.75">
      <c r="G185" s="26"/>
      <c r="H185" s="26"/>
    </row>
    <row r="186" spans="7:8" ht="12.75">
      <c r="G186" s="26"/>
      <c r="H186" s="26"/>
    </row>
    <row r="187" spans="7:8" ht="12.75">
      <c r="G187" s="26"/>
      <c r="H187" s="26"/>
    </row>
    <row r="188" spans="7:8" ht="12.75">
      <c r="G188" s="26"/>
      <c r="H188" s="26"/>
    </row>
    <row r="189" spans="7:8" ht="12.75">
      <c r="G189" s="26"/>
      <c r="H189" s="26"/>
    </row>
    <row r="190" spans="7:8" ht="12.75">
      <c r="G190" s="26"/>
      <c r="H190" s="26"/>
    </row>
    <row r="191" spans="7:8" ht="12.75">
      <c r="G191" s="26"/>
      <c r="H191" s="26"/>
    </row>
    <row r="192" spans="7:8" ht="12.75">
      <c r="G192" s="26"/>
      <c r="H192" s="26"/>
    </row>
    <row r="193" spans="7:8" ht="12.75">
      <c r="G193" s="26"/>
      <c r="H193" s="26"/>
    </row>
    <row r="194" spans="7:8" ht="12.75">
      <c r="G194" s="26"/>
      <c r="H194" s="26"/>
    </row>
    <row r="195" spans="7:8" ht="12.75">
      <c r="G195" s="26"/>
      <c r="H195" s="26"/>
    </row>
    <row r="196" spans="7:8" ht="12.75">
      <c r="G196" s="26"/>
      <c r="H196" s="26"/>
    </row>
    <row r="197" spans="7:8" ht="12.75">
      <c r="G197" s="26"/>
      <c r="H197" s="26"/>
    </row>
    <row r="198" spans="7:8" ht="12.75">
      <c r="G198" s="26"/>
      <c r="H198" s="26"/>
    </row>
    <row r="199" spans="7:8" ht="12.75">
      <c r="G199" s="26"/>
      <c r="H199" s="26"/>
    </row>
    <row r="200" spans="7:8" ht="12.75">
      <c r="G200" s="26"/>
      <c r="H200" s="26"/>
    </row>
    <row r="201" spans="7:8" ht="12.75">
      <c r="G201" s="26"/>
      <c r="H201" s="26"/>
    </row>
    <row r="202" spans="7:8" ht="12.75">
      <c r="G202" s="26"/>
      <c r="H202" s="26"/>
    </row>
    <row r="203" spans="7:8" ht="12.75">
      <c r="G203" s="26"/>
      <c r="H203" s="26"/>
    </row>
    <row r="204" spans="7:8" ht="12.75">
      <c r="G204" s="26"/>
      <c r="H204" s="26"/>
    </row>
    <row r="205" spans="7:8" ht="12.75">
      <c r="G205" s="26"/>
      <c r="H205" s="26"/>
    </row>
    <row r="206" spans="7:8" ht="12.75">
      <c r="G206" s="26"/>
      <c r="H206" s="26"/>
    </row>
    <row r="207" spans="7:8" ht="12.75">
      <c r="G207" s="26"/>
      <c r="H207" s="26"/>
    </row>
    <row r="208" spans="7:8" ht="12.75">
      <c r="G208" s="26"/>
      <c r="H208" s="26"/>
    </row>
    <row r="209" spans="7:8" ht="12.75">
      <c r="G209" s="26"/>
      <c r="H209" s="26"/>
    </row>
    <row r="210" spans="7:8" ht="12.75">
      <c r="G210" s="26"/>
      <c r="H210" s="26"/>
    </row>
    <row r="211" spans="7:8" ht="12.75">
      <c r="G211" s="26"/>
      <c r="H211" s="26"/>
    </row>
    <row r="212" spans="7:8" ht="12.75">
      <c r="G212" s="26"/>
      <c r="H212" s="26"/>
    </row>
    <row r="213" spans="7:8" ht="12.75">
      <c r="G213" s="26"/>
      <c r="H213" s="26"/>
    </row>
    <row r="214" spans="7:8" ht="12.75">
      <c r="G214" s="26"/>
      <c r="H214" s="26"/>
    </row>
    <row r="215" spans="7:8" ht="12.75">
      <c r="G215" s="26"/>
      <c r="H215" s="26"/>
    </row>
    <row r="216" spans="7:8" ht="12.75">
      <c r="G216" s="26"/>
      <c r="H216" s="26"/>
    </row>
    <row r="217" spans="7:8" ht="12.75">
      <c r="G217" s="26"/>
      <c r="H217" s="26"/>
    </row>
    <row r="218" spans="7:8" ht="12.75">
      <c r="G218" s="26"/>
      <c r="H218" s="26"/>
    </row>
    <row r="219" spans="7:8" ht="12.75">
      <c r="G219" s="26"/>
      <c r="H219" s="26"/>
    </row>
    <row r="220" spans="7:8" ht="12.75">
      <c r="G220" s="26"/>
      <c r="H220" s="26"/>
    </row>
    <row r="221" spans="7:8" ht="12.75">
      <c r="G221" s="26"/>
      <c r="H221" s="26"/>
    </row>
    <row r="222" spans="7:8" ht="12.75">
      <c r="G222" s="26"/>
      <c r="H222" s="26"/>
    </row>
    <row r="223" spans="7:8" ht="12.75">
      <c r="G223" s="26"/>
      <c r="H223" s="26"/>
    </row>
    <row r="224" spans="7:8" ht="12.75">
      <c r="G224" s="26"/>
      <c r="H224" s="26"/>
    </row>
    <row r="225" spans="7:8" ht="12.75">
      <c r="G225" s="26"/>
      <c r="H225" s="26"/>
    </row>
    <row r="226" spans="7:8" ht="12.75">
      <c r="G226" s="26"/>
      <c r="H226" s="26"/>
    </row>
    <row r="227" spans="7:8" ht="12.75">
      <c r="G227" s="26"/>
      <c r="H227" s="26"/>
    </row>
    <row r="228" spans="7:8" ht="12.75">
      <c r="G228" s="26"/>
      <c r="H228" s="26"/>
    </row>
    <row r="229" spans="7:8" ht="12.75">
      <c r="G229" s="26"/>
      <c r="H229" s="26"/>
    </row>
    <row r="230" spans="7:8" ht="12.75">
      <c r="G230" s="26"/>
      <c r="H230" s="26"/>
    </row>
    <row r="231" spans="7:8" ht="12.75">
      <c r="G231" s="26"/>
      <c r="H231" s="26"/>
    </row>
    <row r="232" spans="7:8" ht="12.75">
      <c r="G232" s="26"/>
      <c r="H232" s="26"/>
    </row>
    <row r="233" spans="7:8" ht="12.75">
      <c r="G233" s="26"/>
      <c r="H233" s="26"/>
    </row>
    <row r="234" spans="7:8" ht="12.75">
      <c r="G234" s="26"/>
      <c r="H234" s="26"/>
    </row>
    <row r="235" spans="7:8" ht="12.75">
      <c r="G235" s="26"/>
      <c r="H235" s="26"/>
    </row>
    <row r="236" spans="7:8" ht="12.75">
      <c r="G236" s="26"/>
      <c r="H236" s="26"/>
    </row>
    <row r="237" spans="7:8" ht="12.75">
      <c r="G237" s="26"/>
      <c r="H237" s="26"/>
    </row>
    <row r="238" spans="7:8" ht="12.75">
      <c r="G238" s="26"/>
      <c r="H238" s="26"/>
    </row>
    <row r="239" spans="7:8" ht="12.75">
      <c r="G239" s="26"/>
      <c r="H239" s="26"/>
    </row>
    <row r="240" spans="7:8" ht="12.75">
      <c r="G240" s="26"/>
      <c r="H240" s="26"/>
    </row>
    <row r="241" spans="7:8" ht="12.75">
      <c r="G241" s="26"/>
      <c r="H241" s="26"/>
    </row>
    <row r="242" spans="7:8" ht="12.75">
      <c r="G242" s="26"/>
      <c r="H242" s="26"/>
    </row>
    <row r="243" spans="7:8" ht="12.75">
      <c r="G243" s="26"/>
      <c r="H243" s="26"/>
    </row>
    <row r="244" spans="7:8" ht="12.75">
      <c r="G244" s="26"/>
      <c r="H244" s="26"/>
    </row>
    <row r="245" spans="7:8" ht="12.75">
      <c r="G245" s="26"/>
      <c r="H245" s="26"/>
    </row>
    <row r="246" spans="7:8" ht="12.75">
      <c r="G246" s="26"/>
      <c r="H246" s="26"/>
    </row>
    <row r="247" spans="7:8" ht="12.75">
      <c r="G247" s="26"/>
      <c r="H247" s="26"/>
    </row>
    <row r="248" spans="7:8" ht="12.75">
      <c r="G248" s="26"/>
      <c r="H248" s="26"/>
    </row>
    <row r="249" spans="7:8" ht="12.75">
      <c r="G249" s="26"/>
      <c r="H249" s="26"/>
    </row>
    <row r="250" spans="7:8" ht="12.75">
      <c r="G250" s="26"/>
      <c r="H250" s="26"/>
    </row>
    <row r="251" spans="7:8" ht="12.75">
      <c r="G251" s="26"/>
      <c r="H251" s="26"/>
    </row>
    <row r="252" spans="7:8" ht="12.75">
      <c r="G252" s="26"/>
      <c r="H252" s="26"/>
    </row>
    <row r="253" spans="7:8" ht="12.75">
      <c r="G253" s="26"/>
      <c r="H253" s="26"/>
    </row>
    <row r="254" spans="7:8" ht="12.75">
      <c r="G254" s="26"/>
      <c r="H254" s="26"/>
    </row>
    <row r="255" spans="7:8" ht="12.75">
      <c r="G255" s="26"/>
      <c r="H255" s="26"/>
    </row>
    <row r="256" spans="7:8" ht="12.75">
      <c r="G256" s="26"/>
      <c r="H256" s="26"/>
    </row>
    <row r="257" spans="7:8" ht="12.75">
      <c r="G257" s="26"/>
      <c r="H257" s="26"/>
    </row>
    <row r="258" spans="7:8" ht="12.75">
      <c r="G258" s="26"/>
      <c r="H258" s="26"/>
    </row>
    <row r="259" spans="7:8" ht="12.75">
      <c r="G259" s="26"/>
      <c r="H259" s="26"/>
    </row>
    <row r="260" spans="7:8" ht="12.75">
      <c r="G260" s="26"/>
      <c r="H260" s="26"/>
    </row>
    <row r="261" spans="7:8" ht="12.75">
      <c r="G261" s="26"/>
      <c r="H261" s="26"/>
    </row>
    <row r="262" spans="7:8" ht="12.75">
      <c r="G262" s="26"/>
      <c r="H262" s="26"/>
    </row>
    <row r="263" spans="7:8" ht="12.75">
      <c r="G263" s="26"/>
      <c r="H263" s="26"/>
    </row>
    <row r="264" spans="7:8" ht="12.75">
      <c r="G264" s="26"/>
      <c r="H264" s="26"/>
    </row>
    <row r="265" spans="7:8" ht="12.75">
      <c r="G265" s="26"/>
      <c r="H265" s="26"/>
    </row>
    <row r="266" spans="7:8" ht="12.75">
      <c r="G266" s="26"/>
      <c r="H266" s="26"/>
    </row>
    <row r="267" spans="7:8" ht="12.75">
      <c r="G267" s="26"/>
      <c r="H267" s="26"/>
    </row>
    <row r="268" spans="7:8" ht="12.75">
      <c r="G268" s="26"/>
      <c r="H268" s="26"/>
    </row>
    <row r="269" spans="7:8" ht="12.75">
      <c r="G269" s="26"/>
      <c r="H269" s="26"/>
    </row>
    <row r="270" spans="7:8" ht="12.75">
      <c r="G270" s="26"/>
      <c r="H270" s="26"/>
    </row>
    <row r="271" spans="7:8" ht="12.75">
      <c r="G271" s="26"/>
      <c r="H271" s="26"/>
    </row>
    <row r="272" spans="7:8" ht="12.75">
      <c r="G272" s="26"/>
      <c r="H272" s="26"/>
    </row>
    <row r="273" spans="7:8" ht="12.75">
      <c r="G273" s="26"/>
      <c r="H273" s="26"/>
    </row>
    <row r="274" spans="7:8" ht="12.75">
      <c r="G274" s="26"/>
      <c r="H274" s="26"/>
    </row>
    <row r="275" spans="7:8" ht="12.75">
      <c r="G275" s="26"/>
      <c r="H275" s="26"/>
    </row>
    <row r="276" spans="7:8" ht="12.75">
      <c r="G276" s="26"/>
      <c r="H276" s="26"/>
    </row>
    <row r="277" spans="7:8" ht="12.75">
      <c r="G277" s="26"/>
      <c r="H277" s="26"/>
    </row>
    <row r="278" spans="7:8" ht="12.75">
      <c r="G278" s="26"/>
      <c r="H278" s="26"/>
    </row>
    <row r="279" spans="7:8" ht="12.75">
      <c r="G279" s="26"/>
      <c r="H279" s="26"/>
    </row>
    <row r="280" spans="7:8" ht="12.75">
      <c r="G280" s="26"/>
      <c r="H280" s="26"/>
    </row>
    <row r="281" spans="7:8" ht="12.75">
      <c r="G281" s="26"/>
      <c r="H281" s="26"/>
    </row>
    <row r="282" spans="7:8" ht="12.75">
      <c r="G282" s="26"/>
      <c r="H282" s="26"/>
    </row>
    <row r="283" spans="7:8" ht="12.75">
      <c r="G283" s="26"/>
      <c r="H283" s="26"/>
    </row>
    <row r="284" spans="7:8" ht="12.75">
      <c r="G284" s="26"/>
      <c r="H284" s="26"/>
    </row>
    <row r="285" spans="7:8" ht="12.75">
      <c r="G285" s="26"/>
      <c r="H285" s="26"/>
    </row>
    <row r="286" spans="7:8" ht="12.75">
      <c r="G286" s="26"/>
      <c r="H286" s="26"/>
    </row>
    <row r="287" spans="7:8" ht="12.75">
      <c r="G287" s="26"/>
      <c r="H287" s="26"/>
    </row>
    <row r="288" spans="7:8" ht="12.75">
      <c r="G288" s="26"/>
      <c r="H288" s="26"/>
    </row>
    <row r="289" spans="7:8" ht="12.75">
      <c r="G289" s="26"/>
      <c r="H289" s="26"/>
    </row>
    <row r="290" spans="7:8" ht="12.75">
      <c r="G290" s="26"/>
      <c r="H290" s="26"/>
    </row>
    <row r="291" spans="7:8" ht="12.75">
      <c r="G291" s="26"/>
      <c r="H291" s="26"/>
    </row>
    <row r="292" spans="7:8" ht="12.75">
      <c r="G292" s="26"/>
      <c r="H292" s="26"/>
    </row>
    <row r="293" spans="7:8" ht="12.75">
      <c r="G293" s="26"/>
      <c r="H293" s="26"/>
    </row>
    <row r="294" spans="7:8" ht="12.75">
      <c r="G294" s="26"/>
      <c r="H294" s="26"/>
    </row>
    <row r="295" spans="7:8" ht="12.75">
      <c r="G295" s="26"/>
      <c r="H295" s="26"/>
    </row>
    <row r="296" spans="7:8" ht="12.75">
      <c r="G296" s="26"/>
      <c r="H296" s="26"/>
    </row>
    <row r="297" spans="7:8" ht="12.75">
      <c r="G297" s="26"/>
      <c r="H297" s="26"/>
    </row>
    <row r="298" spans="7:8" ht="12.75">
      <c r="G298" s="26"/>
      <c r="H298" s="26"/>
    </row>
    <row r="299" spans="7:8" ht="12.75">
      <c r="G299" s="26"/>
      <c r="H299" s="26"/>
    </row>
    <row r="300" spans="7:8" ht="12.75">
      <c r="G300" s="26"/>
      <c r="H300" s="26"/>
    </row>
    <row r="301" spans="7:8" ht="12.75">
      <c r="G301" s="26"/>
      <c r="H301" s="26"/>
    </row>
    <row r="302" spans="7:8" ht="12.75">
      <c r="G302" s="26"/>
      <c r="H302" s="26"/>
    </row>
    <row r="303" spans="7:8" ht="12.75">
      <c r="G303" s="26"/>
      <c r="H303" s="26"/>
    </row>
    <row r="304" spans="7:8" ht="12.75">
      <c r="G304" s="26"/>
      <c r="H304" s="26"/>
    </row>
    <row r="305" spans="7:8" ht="12.75">
      <c r="G305" s="26"/>
      <c r="H305" s="26"/>
    </row>
    <row r="306" spans="7:8" ht="12.75">
      <c r="G306" s="26"/>
      <c r="H306" s="26"/>
    </row>
    <row r="307" spans="7:8" ht="12.75">
      <c r="G307" s="26"/>
      <c r="H307" s="26"/>
    </row>
    <row r="308" spans="7:8" ht="12.75">
      <c r="G308" s="26"/>
      <c r="H308" s="26"/>
    </row>
    <row r="309" spans="7:8" ht="12.75">
      <c r="G309" s="26"/>
      <c r="H309" s="26"/>
    </row>
    <row r="310" spans="7:8" ht="12.75">
      <c r="G310" s="26"/>
      <c r="H310" s="26"/>
    </row>
    <row r="311" spans="7:8" ht="12.75">
      <c r="G311" s="26"/>
      <c r="H311" s="26"/>
    </row>
    <row r="312" spans="7:8" ht="12.75">
      <c r="G312" s="26"/>
      <c r="H312" s="26"/>
    </row>
    <row r="313" spans="7:8" ht="12.75">
      <c r="G313" s="26"/>
      <c r="H313" s="26"/>
    </row>
    <row r="314" spans="7:8" ht="12.75">
      <c r="G314" s="26"/>
      <c r="H314" s="26"/>
    </row>
    <row r="315" spans="7:8" ht="12.75">
      <c r="G315" s="26"/>
      <c r="H315" s="26"/>
    </row>
    <row r="316" spans="7:8" ht="12.75">
      <c r="G316" s="26"/>
      <c r="H316" s="26"/>
    </row>
    <row r="317" spans="7:8" ht="12.75">
      <c r="G317" s="26"/>
      <c r="H317" s="26"/>
    </row>
    <row r="318" spans="7:8" ht="12.75">
      <c r="G318" s="26"/>
      <c r="H318" s="26"/>
    </row>
    <row r="319" spans="7:8" ht="12.75">
      <c r="G319" s="26"/>
      <c r="H319" s="26"/>
    </row>
    <row r="320" spans="7:8" ht="12.75">
      <c r="G320" s="26"/>
      <c r="H320" s="26"/>
    </row>
    <row r="321" spans="7:8" ht="12.75">
      <c r="G321" s="26"/>
      <c r="H321" s="26"/>
    </row>
    <row r="322" spans="7:8" ht="12.75">
      <c r="G322" s="26"/>
      <c r="H322" s="26"/>
    </row>
    <row r="323" spans="7:8" ht="12.75">
      <c r="G323" s="26"/>
      <c r="H323" s="26"/>
    </row>
    <row r="324" spans="7:8" ht="12.75">
      <c r="G324" s="26"/>
      <c r="H324" s="26"/>
    </row>
    <row r="325" spans="7:8" ht="12.75">
      <c r="G325" s="26"/>
      <c r="H325" s="26"/>
    </row>
    <row r="326" spans="7:8" ht="12.75">
      <c r="G326" s="26"/>
      <c r="H326" s="26"/>
    </row>
    <row r="327" spans="7:8" ht="12.75">
      <c r="G327" s="26"/>
      <c r="H327" s="26"/>
    </row>
    <row r="328" spans="7:8" ht="12.75">
      <c r="G328" s="26"/>
      <c r="H328" s="26"/>
    </row>
    <row r="329" spans="7:8" ht="12.75">
      <c r="G329" s="26"/>
      <c r="H329" s="26"/>
    </row>
    <row r="330" spans="7:8" ht="12.75">
      <c r="G330" s="26"/>
      <c r="H330" s="26"/>
    </row>
    <row r="331" spans="7:8" ht="12.75">
      <c r="G331" s="26"/>
      <c r="H331" s="26"/>
    </row>
    <row r="332" spans="7:8" ht="12.75">
      <c r="G332" s="26"/>
      <c r="H332" s="26"/>
    </row>
    <row r="333" spans="7:8" ht="12.75">
      <c r="G333" s="26"/>
      <c r="H333" s="26"/>
    </row>
    <row r="334" spans="7:8" ht="12.75">
      <c r="G334" s="26"/>
      <c r="H334" s="26"/>
    </row>
    <row r="335" spans="7:8" ht="12.75">
      <c r="G335" s="26"/>
      <c r="H335" s="26"/>
    </row>
    <row r="336" spans="7:8" ht="12.75">
      <c r="G336" s="26"/>
      <c r="H336" s="26"/>
    </row>
    <row r="337" spans="7:8" ht="12.75">
      <c r="G337" s="26"/>
      <c r="H337" s="26"/>
    </row>
    <row r="338" spans="7:8" ht="12.75">
      <c r="G338" s="26"/>
      <c r="H338" s="26"/>
    </row>
    <row r="339" spans="7:8" ht="12.75">
      <c r="G339" s="26"/>
      <c r="H339" s="26"/>
    </row>
    <row r="340" spans="7:8" ht="12.75">
      <c r="G340" s="26"/>
      <c r="H340" s="26"/>
    </row>
    <row r="341" spans="7:8" ht="12.75">
      <c r="G341" s="26"/>
      <c r="H341" s="26"/>
    </row>
    <row r="342" spans="7:8" ht="12.75">
      <c r="G342" s="26"/>
      <c r="H342" s="26"/>
    </row>
    <row r="343" spans="7:8" ht="12.75">
      <c r="G343" s="26"/>
      <c r="H343" s="26"/>
    </row>
    <row r="344" spans="7:8" ht="12.75">
      <c r="G344" s="26"/>
      <c r="H344" s="26"/>
    </row>
    <row r="345" spans="7:8" ht="12.75">
      <c r="G345" s="26"/>
      <c r="H345" s="26"/>
    </row>
    <row r="346" spans="7:8" ht="12.75">
      <c r="G346" s="26"/>
      <c r="H346" s="26"/>
    </row>
    <row r="347" spans="7:8" ht="12.75">
      <c r="G347" s="26"/>
      <c r="H347" s="26"/>
    </row>
    <row r="348" spans="7:8" ht="12.75">
      <c r="G348" s="26"/>
      <c r="H348" s="26"/>
    </row>
    <row r="349" spans="7:8" ht="12.75">
      <c r="G349" s="26"/>
      <c r="H349" s="26"/>
    </row>
    <row r="350" spans="7:8" ht="12.75">
      <c r="G350" s="26"/>
      <c r="H350" s="26"/>
    </row>
    <row r="351" spans="7:8" ht="12.75">
      <c r="G351" s="26"/>
      <c r="H351" s="26"/>
    </row>
    <row r="352" spans="7:8" ht="12.75">
      <c r="G352" s="26"/>
      <c r="H352" s="26"/>
    </row>
    <row r="353" spans="7:8" ht="12.75">
      <c r="G353" s="26"/>
      <c r="H353" s="26"/>
    </row>
    <row r="354" spans="7:8" ht="12.75">
      <c r="G354" s="26"/>
      <c r="H354" s="26"/>
    </row>
    <row r="355" spans="7:8" ht="12.75">
      <c r="G355" s="26"/>
      <c r="H355" s="26"/>
    </row>
    <row r="356" spans="7:8" ht="12.75">
      <c r="G356" s="26"/>
      <c r="H356" s="26"/>
    </row>
    <row r="357" spans="7:8" ht="12.75">
      <c r="G357" s="26"/>
      <c r="H357" s="26"/>
    </row>
    <row r="358" spans="7:8" ht="12.75">
      <c r="G358" s="26"/>
      <c r="H358" s="26"/>
    </row>
    <row r="359" spans="7:8" ht="12.75">
      <c r="G359" s="26"/>
      <c r="H359" s="26"/>
    </row>
    <row r="360" spans="7:8" ht="12.75">
      <c r="G360" s="26"/>
      <c r="H360" s="26"/>
    </row>
    <row r="361" spans="7:8" ht="12.75">
      <c r="G361" s="26"/>
      <c r="H361" s="26"/>
    </row>
    <row r="362" spans="7:8" ht="12.75">
      <c r="G362" s="26"/>
      <c r="H362" s="26"/>
    </row>
    <row r="363" spans="7:8" ht="12.75">
      <c r="G363" s="26"/>
      <c r="H363" s="26"/>
    </row>
    <row r="364" spans="7:8" ht="12.75">
      <c r="G364" s="26"/>
      <c r="H364" s="26"/>
    </row>
    <row r="365" spans="7:8" ht="12.75">
      <c r="G365" s="26"/>
      <c r="H365" s="26"/>
    </row>
    <row r="366" spans="7:8" ht="12.75">
      <c r="G366" s="26"/>
      <c r="H366" s="26"/>
    </row>
    <row r="367" spans="7:8" ht="12.75">
      <c r="G367" s="26"/>
      <c r="H367" s="26"/>
    </row>
    <row r="368" spans="7:8" ht="12.75">
      <c r="G368" s="26"/>
      <c r="H368" s="26"/>
    </row>
    <row r="369" spans="7:8" ht="12.75">
      <c r="G369" s="26"/>
      <c r="H369" s="26"/>
    </row>
    <row r="370" spans="7:8" ht="12.75">
      <c r="G370" s="26"/>
      <c r="H370" s="26"/>
    </row>
    <row r="371" spans="7:8" ht="12.75">
      <c r="G371" s="26"/>
      <c r="H371" s="26"/>
    </row>
    <row r="372" spans="7:8" ht="12.75">
      <c r="G372" s="26"/>
      <c r="H372" s="26"/>
    </row>
    <row r="373" spans="7:8" ht="12.75">
      <c r="G373" s="26"/>
      <c r="H373" s="26"/>
    </row>
    <row r="374" spans="7:8" ht="12.75">
      <c r="G374" s="26"/>
      <c r="H374" s="26"/>
    </row>
    <row r="375" spans="7:8" ht="12.75">
      <c r="G375" s="26"/>
      <c r="H375" s="26"/>
    </row>
    <row r="376" spans="7:8" ht="12.75">
      <c r="G376" s="26"/>
      <c r="H376" s="26"/>
    </row>
    <row r="377" spans="7:8" ht="12.75">
      <c r="G377" s="26"/>
      <c r="H377" s="26"/>
    </row>
    <row r="378" spans="7:8" ht="12.75">
      <c r="G378" s="26"/>
      <c r="H378" s="26"/>
    </row>
    <row r="379" spans="7:8" ht="12.75">
      <c r="G379" s="26"/>
      <c r="H379" s="26"/>
    </row>
    <row r="380" spans="7:8" ht="12.75">
      <c r="G380" s="26"/>
      <c r="H380" s="26"/>
    </row>
    <row r="381" spans="7:8" ht="12.75">
      <c r="G381" s="26"/>
      <c r="H381" s="26"/>
    </row>
    <row r="382" spans="7:8" ht="12.75">
      <c r="G382" s="26"/>
      <c r="H382" s="26"/>
    </row>
    <row r="383" spans="7:8" ht="12.75">
      <c r="G383" s="26"/>
      <c r="H383" s="26"/>
    </row>
    <row r="384" spans="7:8" ht="12.75">
      <c r="G384" s="26"/>
      <c r="H384" s="26"/>
    </row>
    <row r="385" spans="7:8" ht="12.75">
      <c r="G385" s="26"/>
      <c r="H385" s="26"/>
    </row>
    <row r="386" spans="7:8" ht="12.75">
      <c r="G386" s="26"/>
      <c r="H386" s="26"/>
    </row>
    <row r="387" spans="7:8" ht="12.75">
      <c r="G387" s="26"/>
      <c r="H387" s="26"/>
    </row>
    <row r="388" spans="7:8" ht="12.75">
      <c r="G388" s="26"/>
      <c r="H388" s="26"/>
    </row>
    <row r="389" spans="7:8" ht="12.75">
      <c r="G389" s="26"/>
      <c r="H389" s="26"/>
    </row>
    <row r="390" spans="7:8" ht="12.75">
      <c r="G390" s="26"/>
      <c r="H390" s="26"/>
    </row>
    <row r="391" spans="7:8" ht="12.75">
      <c r="G391" s="26"/>
      <c r="H391" s="26"/>
    </row>
    <row r="392" spans="7:8" ht="12.75">
      <c r="G392" s="26"/>
      <c r="H392" s="26"/>
    </row>
    <row r="393" spans="7:8" ht="12.75">
      <c r="G393" s="26"/>
      <c r="H393" s="26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7:E16">
    <cfRule type="cellIs" priority="1" dxfId="0" operator="lessThan" stopIfTrue="1">
      <formula>0</formula>
    </cfRule>
  </conditionalFormatting>
  <printOptions/>
  <pageMargins left="0.61" right="0.16" top="0.25" bottom="0.2" header="0.17" footer="0.18"/>
  <pageSetup horizontalDpi="600" verticalDpi="600" orientation="portrait" paperSize="9" scale="4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1">
      <selection activeCell="Q22" sqref="Q22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фінансування'!C137</f>
        <v>331593.1</v>
      </c>
    </row>
    <row r="2" spans="1:5" ht="15.75">
      <c r="A2" s="4"/>
      <c r="B2" s="4"/>
      <c r="C2" s="4"/>
      <c r="D2" s="4" t="s">
        <v>39</v>
      </c>
      <c r="E2" s="5">
        <f>'аналіз фінансування'!D137</f>
        <v>0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1" sqref="Q1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24" sqref="Q2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Q25" sqref="Q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K41" sqref="K4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21" sqref="Q2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Q22" sqref="Q2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Q22" sqref="Q22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Q19" sqref="Q19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фінансування'!C137</f>
        <v>331593.1</v>
      </c>
    </row>
    <row r="2" spans="1:5" ht="15.75">
      <c r="A2" s="4"/>
      <c r="B2" s="4"/>
      <c r="C2" s="4"/>
      <c r="D2" s="4" t="s">
        <v>39</v>
      </c>
      <c r="E2" s="5">
        <f>'аналіз фінансування'!D137</f>
        <v>0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2015-01-05T10:31:02Z</cp:lastPrinted>
  <dcterms:created xsi:type="dcterms:W3CDTF">2000-06-20T04:48:00Z</dcterms:created>
  <dcterms:modified xsi:type="dcterms:W3CDTF">2015-01-12T06:10:14Z</dcterms:modified>
  <cp:category/>
  <cp:version/>
  <cp:contentType/>
  <cp:contentStatus/>
</cp:coreProperties>
</file>